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udelaP\Documents\Městský útulek\MÚ Opava, VŘ\Městský útulek Opava, VŘ\Celková projektová dokumentace-soutěž\C - MÚ Opava - rozpočty\"/>
    </mc:Choice>
  </mc:AlternateContent>
  <xr:revisionPtr revIDLastSave="0" documentId="13_ncr:1_{E0B64560-4BD8-4D85-B6A6-414065F01A52}" xr6:coauthVersionLast="47" xr6:coauthVersionMax="47" xr10:uidLastSave="{00000000-0000-0000-0000-000000000000}"/>
  <bookViews>
    <workbookView xWindow="1470" yWindow="1320" windowWidth="24495" windowHeight="13620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Pol'!$A$1:$U$233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7" i="12" l="1"/>
  <c r="I50" i="1" s="1"/>
  <c r="G224" i="12"/>
  <c r="I55" i="1" s="1"/>
  <c r="G231" i="12"/>
  <c r="M231" i="12" s="1"/>
  <c r="M229" i="12" s="1"/>
  <c r="G230" i="12"/>
  <c r="G228" i="12"/>
  <c r="M228" i="12" s="1"/>
  <c r="G227" i="12"/>
  <c r="M227" i="12" s="1"/>
  <c r="G225" i="12"/>
  <c r="G223" i="12"/>
  <c r="M223" i="12" s="1"/>
  <c r="G222" i="12"/>
  <c r="M222" i="12" s="1"/>
  <c r="G219" i="12"/>
  <c r="M219" i="12" s="1"/>
  <c r="G218" i="12"/>
  <c r="M218" i="12" s="1"/>
  <c r="G216" i="12"/>
  <c r="M216" i="12" s="1"/>
  <c r="G211" i="12"/>
  <c r="M211" i="12" s="1"/>
  <c r="G205" i="12"/>
  <c r="M205" i="12" s="1"/>
  <c r="G199" i="12"/>
  <c r="M199" i="12" s="1"/>
  <c r="G194" i="12"/>
  <c r="G189" i="12"/>
  <c r="G184" i="12"/>
  <c r="M184" i="12" s="1"/>
  <c r="G179" i="12"/>
  <c r="G174" i="12"/>
  <c r="M174" i="12" s="1"/>
  <c r="G173" i="12"/>
  <c r="M173" i="12" s="1"/>
  <c r="G168" i="12"/>
  <c r="G163" i="12"/>
  <c r="M163" i="12" s="1"/>
  <c r="G158" i="12"/>
  <c r="G153" i="12"/>
  <c r="M153" i="12" s="1"/>
  <c r="G148" i="12"/>
  <c r="M148" i="12" s="1"/>
  <c r="G143" i="12"/>
  <c r="M143" i="12" s="1"/>
  <c r="G138" i="12"/>
  <c r="M138" i="12" s="1"/>
  <c r="G133" i="12"/>
  <c r="G128" i="12"/>
  <c r="G123" i="12"/>
  <c r="G118" i="12"/>
  <c r="M118" i="12" s="1"/>
  <c r="G116" i="12"/>
  <c r="G115" i="12"/>
  <c r="G113" i="12"/>
  <c r="G107" i="12"/>
  <c r="G104" i="12"/>
  <c r="M104" i="12" s="1"/>
  <c r="G102" i="12"/>
  <c r="M102" i="12" s="1"/>
  <c r="G99" i="12"/>
  <c r="M99" i="12" s="1"/>
  <c r="G96" i="12"/>
  <c r="G93" i="12"/>
  <c r="G91" i="12"/>
  <c r="G85" i="12"/>
  <c r="G79" i="12"/>
  <c r="M79" i="12" s="1"/>
  <c r="G73" i="12"/>
  <c r="M73" i="12" s="1"/>
  <c r="G64" i="12"/>
  <c r="G58" i="12"/>
  <c r="G52" i="12"/>
  <c r="M52" i="12" s="1"/>
  <c r="G50" i="12"/>
  <c r="G38" i="12"/>
  <c r="M38" i="12" s="1"/>
  <c r="G33" i="12"/>
  <c r="M33" i="12" s="1"/>
  <c r="G29" i="12"/>
  <c r="G28" i="12"/>
  <c r="M28" i="12" s="1"/>
  <c r="G27" i="12"/>
  <c r="M27" i="12" s="1"/>
  <c r="G24" i="12"/>
  <c r="M24" i="12" s="1"/>
  <c r="G21" i="12"/>
  <c r="G18" i="12"/>
  <c r="G19" i="12"/>
  <c r="M19" i="12" s="1"/>
  <c r="G17" i="12"/>
  <c r="M17" i="12" s="1"/>
  <c r="G11" i="12"/>
  <c r="M11" i="12" s="1"/>
  <c r="M10" i="12" s="1"/>
  <c r="G9" i="12"/>
  <c r="G8" i="12" s="1"/>
  <c r="I47" i="1" s="1"/>
  <c r="BA221" i="12"/>
  <c r="BA220" i="12"/>
  <c r="BA215" i="12"/>
  <c r="BA214" i="12"/>
  <c r="BA213" i="12"/>
  <c r="BA212" i="12"/>
  <c r="BA210" i="12"/>
  <c r="BA209" i="12"/>
  <c r="BA208" i="12"/>
  <c r="BA207" i="12"/>
  <c r="BA206" i="12"/>
  <c r="BA204" i="12"/>
  <c r="BA203" i="12"/>
  <c r="BA202" i="12"/>
  <c r="BA201" i="12"/>
  <c r="BA200" i="12"/>
  <c r="BA198" i="12"/>
  <c r="BA197" i="12"/>
  <c r="BA196" i="12"/>
  <c r="BA195" i="12"/>
  <c r="BA193" i="12"/>
  <c r="BA192" i="12"/>
  <c r="BA191" i="12"/>
  <c r="BA190" i="12"/>
  <c r="BA188" i="12"/>
  <c r="BA187" i="12"/>
  <c r="BA186" i="12"/>
  <c r="BA185" i="12"/>
  <c r="BA183" i="12"/>
  <c r="BA182" i="12"/>
  <c r="BA181" i="12"/>
  <c r="BA180" i="12"/>
  <c r="BA178" i="12"/>
  <c r="BA177" i="12"/>
  <c r="BA176" i="12"/>
  <c r="BA175" i="12"/>
  <c r="BA172" i="12"/>
  <c r="BA171" i="12"/>
  <c r="BA170" i="12"/>
  <c r="BA169" i="12"/>
  <c r="BA167" i="12"/>
  <c r="BA166" i="12"/>
  <c r="BA165" i="12"/>
  <c r="BA164" i="12"/>
  <c r="BA162" i="12"/>
  <c r="BA161" i="12"/>
  <c r="BA160" i="12"/>
  <c r="BA159" i="12"/>
  <c r="BA157" i="12"/>
  <c r="BA156" i="12"/>
  <c r="BA155" i="12"/>
  <c r="BA154" i="12"/>
  <c r="BA152" i="12"/>
  <c r="BA151" i="12"/>
  <c r="BA150" i="12"/>
  <c r="BA149" i="12"/>
  <c r="BA147" i="12"/>
  <c r="BA146" i="12"/>
  <c r="BA145" i="12"/>
  <c r="BA144" i="12"/>
  <c r="BA142" i="12"/>
  <c r="BA141" i="12"/>
  <c r="BA140" i="12"/>
  <c r="BA139" i="12"/>
  <c r="BA137" i="12"/>
  <c r="BA136" i="12"/>
  <c r="BA135" i="12"/>
  <c r="BA134" i="12"/>
  <c r="BA132" i="12"/>
  <c r="BA131" i="12"/>
  <c r="BA130" i="12"/>
  <c r="BA129" i="12"/>
  <c r="BA127" i="12"/>
  <c r="BA126" i="12"/>
  <c r="BA125" i="12"/>
  <c r="BA124" i="12"/>
  <c r="BA122" i="12"/>
  <c r="BA121" i="12"/>
  <c r="BA120" i="12"/>
  <c r="BA119" i="12"/>
  <c r="BA111" i="12"/>
  <c r="BA110" i="12"/>
  <c r="BA109" i="12"/>
  <c r="BA108" i="12"/>
  <c r="BA105" i="12"/>
  <c r="BA103" i="12"/>
  <c r="BA100" i="12"/>
  <c r="BA97" i="12"/>
  <c r="BA95" i="12"/>
  <c r="BA94" i="12"/>
  <c r="BA90" i="12"/>
  <c r="BA89" i="12"/>
  <c r="BA88" i="12"/>
  <c r="BA87" i="12"/>
  <c r="BA86" i="12"/>
  <c r="BA84" i="12"/>
  <c r="BA83" i="12"/>
  <c r="BA82" i="12"/>
  <c r="BA81" i="12"/>
  <c r="BA80" i="12"/>
  <c r="BA78" i="12"/>
  <c r="BA77" i="12"/>
  <c r="BA76" i="12"/>
  <c r="BA75" i="12"/>
  <c r="BA74" i="12"/>
  <c r="BA72" i="12"/>
  <c r="BA71" i="12"/>
  <c r="BA70" i="12"/>
  <c r="BA69" i="12"/>
  <c r="BA68" i="12"/>
  <c r="BA67" i="12"/>
  <c r="BA66" i="12"/>
  <c r="BA65" i="12"/>
  <c r="BA63" i="12"/>
  <c r="BA62" i="12"/>
  <c r="BA61" i="12"/>
  <c r="BA60" i="12"/>
  <c r="BA59" i="12"/>
  <c r="BA57" i="12"/>
  <c r="BA56" i="12"/>
  <c r="BA55" i="12"/>
  <c r="BA54" i="12"/>
  <c r="BA53" i="12"/>
  <c r="BA49" i="12"/>
  <c r="BA48" i="12"/>
  <c r="BA47" i="12"/>
  <c r="BA46" i="12"/>
  <c r="BA45" i="12"/>
  <c r="BA44" i="12"/>
  <c r="BA43" i="12"/>
  <c r="BA42" i="12"/>
  <c r="BA41" i="12"/>
  <c r="BA40" i="12"/>
  <c r="BA39" i="12"/>
  <c r="BA36" i="12"/>
  <c r="BA35" i="12"/>
  <c r="BA34" i="12"/>
  <c r="BA32" i="12"/>
  <c r="BA31" i="12"/>
  <c r="BA30" i="12"/>
  <c r="BA26" i="12"/>
  <c r="BA25" i="12"/>
  <c r="BA23" i="12"/>
  <c r="BA22" i="12"/>
  <c r="BA15" i="12"/>
  <c r="BA14" i="12"/>
  <c r="BA13" i="12"/>
  <c r="BA12" i="12"/>
  <c r="I9" i="12"/>
  <c r="I8" i="12" s="1"/>
  <c r="K9" i="12"/>
  <c r="K8" i="12" s="1"/>
  <c r="O9" i="12"/>
  <c r="O8" i="12" s="1"/>
  <c r="Q9" i="12"/>
  <c r="Q8" i="12" s="1"/>
  <c r="U9" i="12"/>
  <c r="U8" i="12" s="1"/>
  <c r="I11" i="12"/>
  <c r="I10" i="12" s="1"/>
  <c r="K11" i="12"/>
  <c r="K10" i="12" s="1"/>
  <c r="O11" i="12"/>
  <c r="O10" i="12" s="1"/>
  <c r="Q11" i="12"/>
  <c r="Q10" i="12" s="1"/>
  <c r="U11" i="12"/>
  <c r="U10" i="12" s="1"/>
  <c r="I17" i="12"/>
  <c r="K17" i="12"/>
  <c r="O17" i="12"/>
  <c r="Q17" i="12"/>
  <c r="U17" i="12"/>
  <c r="I18" i="12"/>
  <c r="K18" i="12"/>
  <c r="M18" i="12"/>
  <c r="O18" i="12"/>
  <c r="Q18" i="12"/>
  <c r="U18" i="12"/>
  <c r="I19" i="12"/>
  <c r="K19" i="12"/>
  <c r="O19" i="12"/>
  <c r="Q19" i="12"/>
  <c r="U19" i="12"/>
  <c r="I21" i="12"/>
  <c r="K21" i="12"/>
  <c r="M21" i="12"/>
  <c r="O21" i="12"/>
  <c r="Q21" i="12"/>
  <c r="U21" i="12"/>
  <c r="I24" i="12"/>
  <c r="K24" i="12"/>
  <c r="O24" i="12"/>
  <c r="Q24" i="12"/>
  <c r="U24" i="12"/>
  <c r="I27" i="12"/>
  <c r="K27" i="12"/>
  <c r="O27" i="12"/>
  <c r="Q27" i="12"/>
  <c r="U27" i="12"/>
  <c r="I28" i="12"/>
  <c r="K28" i="12"/>
  <c r="O28" i="12"/>
  <c r="Q28" i="12"/>
  <c r="U28" i="12"/>
  <c r="I29" i="12"/>
  <c r="K29" i="12"/>
  <c r="M29" i="12"/>
  <c r="O29" i="12"/>
  <c r="Q29" i="12"/>
  <c r="U29" i="12"/>
  <c r="I33" i="12"/>
  <c r="K33" i="12"/>
  <c r="O33" i="12"/>
  <c r="Q33" i="12"/>
  <c r="U33" i="12"/>
  <c r="I38" i="12"/>
  <c r="K38" i="12"/>
  <c r="O38" i="12"/>
  <c r="Q38" i="12"/>
  <c r="Q37" i="12" s="1"/>
  <c r="U38" i="12"/>
  <c r="I50" i="12"/>
  <c r="K50" i="12"/>
  <c r="M50" i="12"/>
  <c r="O50" i="12"/>
  <c r="Q50" i="12"/>
  <c r="U50" i="12"/>
  <c r="I52" i="12"/>
  <c r="K52" i="12"/>
  <c r="O52" i="12"/>
  <c r="Q52" i="12"/>
  <c r="U52" i="12"/>
  <c r="I58" i="12"/>
  <c r="K58" i="12"/>
  <c r="M58" i="12"/>
  <c r="O58" i="12"/>
  <c r="Q58" i="12"/>
  <c r="U58" i="12"/>
  <c r="I64" i="12"/>
  <c r="K64" i="12"/>
  <c r="M64" i="12"/>
  <c r="O64" i="12"/>
  <c r="Q64" i="12"/>
  <c r="U64" i="12"/>
  <c r="I73" i="12"/>
  <c r="K73" i="12"/>
  <c r="O73" i="12"/>
  <c r="Q73" i="12"/>
  <c r="U73" i="12"/>
  <c r="I79" i="12"/>
  <c r="K79" i="12"/>
  <c r="O79" i="12"/>
  <c r="Q79" i="12"/>
  <c r="U79" i="12"/>
  <c r="I85" i="12"/>
  <c r="K85" i="12"/>
  <c r="M85" i="12"/>
  <c r="O85" i="12"/>
  <c r="Q85" i="12"/>
  <c r="U85" i="12"/>
  <c r="I91" i="12"/>
  <c r="K91" i="12"/>
  <c r="M91" i="12"/>
  <c r="O91" i="12"/>
  <c r="Q91" i="12"/>
  <c r="U91" i="12"/>
  <c r="I93" i="12"/>
  <c r="K93" i="12"/>
  <c r="M93" i="12"/>
  <c r="O93" i="12"/>
  <c r="Q93" i="12"/>
  <c r="U93" i="12"/>
  <c r="I96" i="12"/>
  <c r="K96" i="12"/>
  <c r="O96" i="12"/>
  <c r="Q96" i="12"/>
  <c r="U96" i="12"/>
  <c r="I99" i="12"/>
  <c r="K99" i="12"/>
  <c r="O99" i="12"/>
  <c r="Q99" i="12"/>
  <c r="U99" i="12"/>
  <c r="I102" i="12"/>
  <c r="K102" i="12"/>
  <c r="O102" i="12"/>
  <c r="Q102" i="12"/>
  <c r="U102" i="12"/>
  <c r="I104" i="12"/>
  <c r="K104" i="12"/>
  <c r="O104" i="12"/>
  <c r="Q104" i="12"/>
  <c r="U104" i="12"/>
  <c r="I107" i="12"/>
  <c r="K107" i="12"/>
  <c r="M107" i="12"/>
  <c r="O107" i="12"/>
  <c r="Q107" i="12"/>
  <c r="U107" i="12"/>
  <c r="I113" i="12"/>
  <c r="K113" i="12"/>
  <c r="M113" i="12"/>
  <c r="O113" i="12"/>
  <c r="Q113" i="12"/>
  <c r="U113" i="12"/>
  <c r="I115" i="12"/>
  <c r="K115" i="12"/>
  <c r="M115" i="12"/>
  <c r="O115" i="12"/>
  <c r="Q115" i="12"/>
  <c r="U115" i="12"/>
  <c r="I116" i="12"/>
  <c r="K116" i="12"/>
  <c r="M116" i="12"/>
  <c r="O116" i="12"/>
  <c r="Q116" i="12"/>
  <c r="U116" i="12"/>
  <c r="I118" i="12"/>
  <c r="K118" i="12"/>
  <c r="O118" i="12"/>
  <c r="Q118" i="12"/>
  <c r="U118" i="12"/>
  <c r="I123" i="12"/>
  <c r="K123" i="12"/>
  <c r="M123" i="12"/>
  <c r="O123" i="12"/>
  <c r="Q123" i="12"/>
  <c r="U123" i="12"/>
  <c r="I128" i="12"/>
  <c r="K128" i="12"/>
  <c r="M128" i="12"/>
  <c r="O128" i="12"/>
  <c r="Q128" i="12"/>
  <c r="U128" i="12"/>
  <c r="I133" i="12"/>
  <c r="K133" i="12"/>
  <c r="M133" i="12"/>
  <c r="O133" i="12"/>
  <c r="Q133" i="12"/>
  <c r="U133" i="12"/>
  <c r="I138" i="12"/>
  <c r="K138" i="12"/>
  <c r="O138" i="12"/>
  <c r="Q138" i="12"/>
  <c r="U138" i="12"/>
  <c r="I143" i="12"/>
  <c r="K143" i="12"/>
  <c r="O143" i="12"/>
  <c r="Q143" i="12"/>
  <c r="U143" i="12"/>
  <c r="I148" i="12"/>
  <c r="K148" i="12"/>
  <c r="O148" i="12"/>
  <c r="Q148" i="12"/>
  <c r="U148" i="12"/>
  <c r="I153" i="12"/>
  <c r="K153" i="12"/>
  <c r="O153" i="12"/>
  <c r="Q153" i="12"/>
  <c r="U153" i="12"/>
  <c r="I158" i="12"/>
  <c r="K158" i="12"/>
  <c r="M158" i="12"/>
  <c r="O158" i="12"/>
  <c r="Q158" i="12"/>
  <c r="U158" i="12"/>
  <c r="I163" i="12"/>
  <c r="K163" i="12"/>
  <c r="O163" i="12"/>
  <c r="Q163" i="12"/>
  <c r="U163" i="12"/>
  <c r="I168" i="12"/>
  <c r="K168" i="12"/>
  <c r="M168" i="12"/>
  <c r="O168" i="12"/>
  <c r="Q168" i="12"/>
  <c r="U168" i="12"/>
  <c r="I173" i="12"/>
  <c r="K173" i="12"/>
  <c r="O173" i="12"/>
  <c r="Q173" i="12"/>
  <c r="U173" i="12"/>
  <c r="I174" i="12"/>
  <c r="K174" i="12"/>
  <c r="O174" i="12"/>
  <c r="Q174" i="12"/>
  <c r="U174" i="12"/>
  <c r="I179" i="12"/>
  <c r="K179" i="12"/>
  <c r="M179" i="12"/>
  <c r="O179" i="12"/>
  <c r="Q179" i="12"/>
  <c r="U179" i="12"/>
  <c r="I184" i="12"/>
  <c r="K184" i="12"/>
  <c r="O184" i="12"/>
  <c r="Q184" i="12"/>
  <c r="U184" i="12"/>
  <c r="I189" i="12"/>
  <c r="K189" i="12"/>
  <c r="M189" i="12"/>
  <c r="O189" i="12"/>
  <c r="Q189" i="12"/>
  <c r="U189" i="12"/>
  <c r="I194" i="12"/>
  <c r="K194" i="12"/>
  <c r="M194" i="12"/>
  <c r="O194" i="12"/>
  <c r="Q194" i="12"/>
  <c r="U194" i="12"/>
  <c r="I199" i="12"/>
  <c r="K199" i="12"/>
  <c r="O199" i="12"/>
  <c r="Q199" i="12"/>
  <c r="U199" i="12"/>
  <c r="I205" i="12"/>
  <c r="K205" i="12"/>
  <c r="O205" i="12"/>
  <c r="Q205" i="12"/>
  <c r="U205" i="12"/>
  <c r="I211" i="12"/>
  <c r="K211" i="12"/>
  <c r="O211" i="12"/>
  <c r="Q211" i="12"/>
  <c r="U211" i="12"/>
  <c r="I216" i="12"/>
  <c r="K216" i="12"/>
  <c r="O216" i="12"/>
  <c r="Q216" i="12"/>
  <c r="U216" i="12"/>
  <c r="I218" i="12"/>
  <c r="K218" i="12"/>
  <c r="O218" i="12"/>
  <c r="Q218" i="12"/>
  <c r="U218" i="12"/>
  <c r="I219" i="12"/>
  <c r="K219" i="12"/>
  <c r="O219" i="12"/>
  <c r="Q219" i="12"/>
  <c r="U219" i="12"/>
  <c r="I222" i="12"/>
  <c r="K222" i="12"/>
  <c r="O222" i="12"/>
  <c r="Q222" i="12"/>
  <c r="U222" i="12"/>
  <c r="U217" i="12" s="1"/>
  <c r="I223" i="12"/>
  <c r="K223" i="12"/>
  <c r="O223" i="12"/>
  <c r="Q223" i="12"/>
  <c r="U223" i="12"/>
  <c r="I225" i="12"/>
  <c r="K225" i="12"/>
  <c r="M225" i="12"/>
  <c r="O225" i="12"/>
  <c r="Q225" i="12"/>
  <c r="U225" i="12"/>
  <c r="I227" i="12"/>
  <c r="K227" i="12"/>
  <c r="O227" i="12"/>
  <c r="Q227" i="12"/>
  <c r="U227" i="12"/>
  <c r="I228" i="12"/>
  <c r="K228" i="12"/>
  <c r="O228" i="12"/>
  <c r="Q228" i="12"/>
  <c r="U228" i="12"/>
  <c r="U229" i="12"/>
  <c r="I230" i="12"/>
  <c r="I229" i="12" s="1"/>
  <c r="K230" i="12"/>
  <c r="M230" i="12"/>
  <c r="O230" i="12"/>
  <c r="Q230" i="12"/>
  <c r="U230" i="12"/>
  <c r="I231" i="12"/>
  <c r="K231" i="12"/>
  <c r="O231" i="12"/>
  <c r="Q231" i="12"/>
  <c r="U231" i="12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U37" i="12" l="1"/>
  <c r="O37" i="12"/>
  <c r="I37" i="12"/>
  <c r="I224" i="12"/>
  <c r="O217" i="12"/>
  <c r="O224" i="12"/>
  <c r="G229" i="12"/>
  <c r="I56" i="1" s="1"/>
  <c r="I19" i="1" s="1"/>
  <c r="G217" i="12"/>
  <c r="I54" i="1" s="1"/>
  <c r="G117" i="12"/>
  <c r="I53" i="1" s="1"/>
  <c r="G92" i="12"/>
  <c r="I52" i="1" s="1"/>
  <c r="M96" i="12"/>
  <c r="M92" i="12" s="1"/>
  <c r="G51" i="12"/>
  <c r="I51" i="1" s="1"/>
  <c r="G16" i="12"/>
  <c r="I49" i="1" s="1"/>
  <c r="G10" i="12"/>
  <c r="I48" i="1" s="1"/>
  <c r="M9" i="12"/>
  <c r="M8" i="12" s="1"/>
  <c r="I16" i="1"/>
  <c r="M224" i="12"/>
  <c r="M51" i="12"/>
  <c r="I51" i="12"/>
  <c r="O117" i="12"/>
  <c r="K51" i="12"/>
  <c r="I16" i="12"/>
  <c r="M37" i="12"/>
  <c r="M16" i="12"/>
  <c r="I92" i="12"/>
  <c r="M117" i="12"/>
  <c r="Q117" i="12"/>
  <c r="K16" i="12"/>
  <c r="Q217" i="12"/>
  <c r="U117" i="12"/>
  <c r="K117" i="12"/>
  <c r="O51" i="12"/>
  <c r="Q229" i="12"/>
  <c r="U92" i="12"/>
  <c r="O16" i="12"/>
  <c r="Q224" i="12"/>
  <c r="K217" i="12"/>
  <c r="O92" i="12"/>
  <c r="O229" i="12"/>
  <c r="U224" i="12"/>
  <c r="I217" i="12"/>
  <c r="K229" i="12"/>
  <c r="K224" i="12"/>
  <c r="M217" i="12"/>
  <c r="Q92" i="12"/>
  <c r="U51" i="12"/>
  <c r="I117" i="12"/>
  <c r="K92" i="12"/>
  <c r="Q51" i="12"/>
  <c r="K37" i="12"/>
  <c r="U16" i="12"/>
  <c r="Q16" i="12"/>
  <c r="I57" i="1" l="1"/>
  <c r="I17" i="1"/>
  <c r="I21" i="1" s="1"/>
  <c r="G25" i="1" s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<sst xmlns="http://schemas.openxmlformats.org/spreadsheetml/2006/main" count="732" uniqueCount="288">
  <si>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</si>
  <si>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</si>
  <si>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</si>
  <si>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</si>
  <si>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</si>
  <si>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</si>
  <si>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</si>
  <si>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</si>
  <si>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</si>
  <si>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</si>
  <si>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</si>
  <si>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</si>
  <si>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</si>
  <si>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</si>
  <si>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</si>
  <si>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</si>
  <si>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</si>
  <si>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</si>
  <si>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</si>
  <si>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</si>
  <si>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</si>
  <si>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</si>
  <si>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</si>
  <si>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</si>
  <si>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</si>
  <si>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</si>
  <si>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</si>
  <si>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</si>
  <si>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</si>
  <si>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</si>
  <si>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</si>
  <si>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</si>
  <si>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</si>
  <si>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</si>
  <si>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</si>
  <si>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</si>
  <si>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</si>
  <si>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</si>
  <si>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</si>
  <si>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</si>
  <si>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</si>
  <si>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</si>
  <si>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</si>
  <si>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Opava</t>
  </si>
  <si>
    <t>Rozpočet:</t>
  </si>
  <si>
    <t>Misto</t>
  </si>
  <si>
    <t>Stavební úpravy a výměna zdroje vytápění útulku - D.1.2.4.2. - VYT</t>
  </si>
  <si>
    <t>Statutární město Opava</t>
  </si>
  <si>
    <t>74601</t>
  </si>
  <si>
    <t>MATĚJ KUDLÍK</t>
  </si>
  <si>
    <t>Písecká 4a</t>
  </si>
  <si>
    <t>74706</t>
  </si>
  <si>
    <t>86655876</t>
  </si>
  <si>
    <t>Rozpočet</t>
  </si>
  <si>
    <t>Celkem za stavbu</t>
  </si>
  <si>
    <t>CZK</t>
  </si>
  <si>
    <t>Rekapitulace dílů</t>
  </si>
  <si>
    <t>Typ dílu</t>
  </si>
  <si>
    <t>95</t>
  </si>
  <si>
    <t>Dokončovací kce na pozem.stav.</t>
  </si>
  <si>
    <t>96</t>
  </si>
  <si>
    <t>Bourání konstrukcí</t>
  </si>
  <si>
    <t>730</t>
  </si>
  <si>
    <t>Ústřední vytápění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</si>
  <si>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</si>
  <si>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</si>
  <si>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</si>
  <si>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</si>
  <si>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</si>
  <si>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</si>
  <si>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</si>
  <si>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</si>
  <si>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</si>
  <si>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</si>
  <si>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736</t>
  </si>
  <si>
    <t>Podlahove vytapeni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</si>
  <si>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</si>
  <si>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</si>
  <si>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</si>
  <si>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</si>
  <si>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</si>
  <si>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</si>
  <si>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</si>
  <si>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</si>
  <si>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</si>
  <si>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</si>
  <si>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</si>
  <si>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</si>
  <si>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</si>
  <si>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</si>
  <si>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</si>
  <si>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</si>
  <si>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</si>
  <si>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</si>
  <si>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</si>
  <si>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</si>
  <si>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</si>
  <si>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</si>
  <si>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</si>
  <si>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</si>
  <si>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</si>
  <si>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</si>
  <si>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</si>
  <si>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</si>
  <si>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</si>
  <si>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952901111R00</t>
  </si>
  <si>
    <t>Vyčištění budov o výšce podlaží do 4 m</t>
  </si>
  <si>
    <t>m2</t>
  </si>
  <si>
    <t>POL1_0</t>
  </si>
  <si>
    <t>974 03-1669.RT4</t>
  </si>
  <si>
    <t>Vysekání rýh a drážek ve zdivu, pro provedení potrubí VYT vč zapravení</t>
  </si>
  <si>
    <t>sada</t>
  </si>
  <si>
    <t>POL2_0</t>
  </si>
  <si>
    <t>- Vysekání rýh a drážek potřebných šířek a hloubek pro vedení potrubí VYT</t>
  </si>
  <si>
    <t>POP</t>
  </si>
  <si>
    <t>- Zapravení rýh a drážek pro instalaci potrubí VYT maltou</t>
  </si>
  <si>
    <t>- 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</t>
  </si>
  <si>
    <t>- Likvidace dle technologie a místa určené zhotovitelem, včetně poplatků za uložení odpadu</t>
  </si>
  <si>
    <t>730 90-1103.R00</t>
  </si>
  <si>
    <t>Zaregulování, vyvážení, seřízení, vyregulování otopného systému</t>
  </si>
  <si>
    <t>730 19-1910.R00</t>
  </si>
  <si>
    <t>Napuštění systému topnou kapalinou</t>
  </si>
  <si>
    <t>730 29-0234.R00</t>
  </si>
  <si>
    <t>Proplach potrubí</t>
  </si>
  <si>
    <t>m</t>
  </si>
  <si>
    <t>177,465+246,3</t>
  </si>
  <si>
    <t>VV</t>
  </si>
  <si>
    <t>730 94-0501.RT4</t>
  </si>
  <si>
    <t>D+M utěsňovací a výplňový materiál</t>
  </si>
  <si>
    <t>kpl</t>
  </si>
  <si>
    <t>- V ceně veškeré nutné práce a dodávky pro utěsňění prostupu (ucpávky, tmely, izolace apod.)</t>
  </si>
  <si>
    <t>- Utěsňovací a výplňový materiál pro vyplnění prostoru mezi potrubím a otvorem (prostupem) v konstrukcích pro vyrovnání provrchu pro omítky/finální úpravu povrchu</t>
  </si>
  <si>
    <t>730 41-7012.RT4</t>
  </si>
  <si>
    <t>D+M Termostat pokojový, v provedení dle PUVV</t>
  </si>
  <si>
    <t>kus</t>
  </si>
  <si>
    <t>POL3_0</t>
  </si>
  <si>
    <t>- Včetně prokabelování, zprovoznění, kotvící a montážní prvky zajišťující funkční celek</t>
  </si>
  <si>
    <t>- Specifikace dle PD</t>
  </si>
  <si>
    <t>730 94-0601.RT4</t>
  </si>
  <si>
    <t>Vyhotovení dílenské/montážní dokumentace VYT</t>
  </si>
  <si>
    <t>730 99-0000.R00</t>
  </si>
  <si>
    <t>D+M bezpečnostní a provozní štítky, pro označení systému VYT</t>
  </si>
  <si>
    <t>900730000R45</t>
  </si>
  <si>
    <t>HZS - PSV - VYT</t>
  </si>
  <si>
    <t>h</t>
  </si>
  <si>
    <t>- HZS montáží VZT zařízení na stavebních objektech - montér VYT</t>
  </si>
  <si>
    <t>- Výpomoce, doplňkové práce a dodávky, kompletace, apod.</t>
  </si>
  <si>
    <t>900 73-0005.R45</t>
  </si>
  <si>
    <t>Koordinace se stavbou a ostatními profesemi</t>
  </si>
  <si>
    <t>- HZS montáží VZT zařízení na stavebních objektech - montér VZT</t>
  </si>
  <si>
    <t>731303120RT2</t>
  </si>
  <si>
    <t>D+M tepelné čerpadlo voda/vzduch, o výkonu 8,3kW</t>
  </si>
  <si>
    <t>- Topný faktor 2,92 při teplotním spádu B-7W35</t>
  </si>
  <si>
    <t>- Vnitřní a venkovní jendotka v provedení monoblok</t>
  </si>
  <si>
    <t>- Propojení vodním okruhem</t>
  </si>
  <si>
    <t>- Řízení vestavěným řídícím a měřícím modulem (vlastní systém MAR)</t>
  </si>
  <si>
    <t>- Doplňková patrona elektro TČ o kaskádovém výkonu 2-4-6-9kW</t>
  </si>
  <si>
    <t>- Zásobník TV</t>
  </si>
  <si>
    <t>- Prokabelování a napojení a seřízení ovládací prvků s jednotkou</t>
  </si>
  <si>
    <t>- Kotvíci a montážní prvky</t>
  </si>
  <si>
    <t>- Akustické a antivibrační opatření</t>
  </si>
  <si>
    <t>- Dodávka a instalace zařízení v jednotném funkčním celku</t>
  </si>
  <si>
    <t>- Další příslušenství a podrobný popis - viz PD</t>
  </si>
  <si>
    <t>998731101R00</t>
  </si>
  <si>
    <t>Přesun hmot pro kotelny, v objektech výšky do 6 m</t>
  </si>
  <si>
    <t>t</t>
  </si>
  <si>
    <t>POL7_0</t>
  </si>
  <si>
    <t>732331212R00</t>
  </si>
  <si>
    <t>D+M nádoby expanzní tlakové 33l EX-T, vč příslušenství</t>
  </si>
  <si>
    <t>soubor</t>
  </si>
  <si>
    <t>- Prokabelování, měření a regulace, zprovoznění, napojení a připojení včetně kompletního příslušenství na dodávku, montáž a provoz</t>
  </si>
  <si>
    <t>732331211R00</t>
  </si>
  <si>
    <t>D+M nádoby expanzní tlakové 8l EX-V, vč příslušenství</t>
  </si>
  <si>
    <t>732331200R00</t>
  </si>
  <si>
    <t>D+M kompkatní hydraulický modul HM, vč příslušenství</t>
  </si>
  <si>
    <t>- Kompaktní hydraulický modul pro uzavřené topné soustavy obsahuje vakuové odplynění, automatické doplňování vody, odlučovač nečistot a kalu a úpravnu vody</t>
  </si>
  <si>
    <t>- Dlouhodobý pokles tlaku, popř. opakované doplňování bude signalizováno jako havarijní stav</t>
  </si>
  <si>
    <t>- Dopouštění vody automatické</t>
  </si>
  <si>
    <t>732316320R00</t>
  </si>
  <si>
    <t>D+M Sestava rozdělovač/sběrač 16okruhů, dvoucestný, včetně skříně pro zazdění pod omítku</t>
  </si>
  <si>
    <t>- prokabelování, měření a regulace, zprovoznění, napojení a připojení včetně kompletního příslušenství na dodávku, montáž a provoz</t>
  </si>
  <si>
    <t>732 40-1010.RT4</t>
  </si>
  <si>
    <t>D+M Čerpadlo cirkulační s regulovatelnými otáčkami, pro topení OČ01</t>
  </si>
  <si>
    <t>732 40-1020.RT4</t>
  </si>
  <si>
    <t>D+M Čerpadlo cirkulační s regulovatelnými otáčkami, pro cirkulaci TV CČ01</t>
  </si>
  <si>
    <t>998732101R00</t>
  </si>
  <si>
    <t>Přesun hmot pro strojovny, v objektech výšky do 6 m</t>
  </si>
  <si>
    <t>733 10-0000.RT4</t>
  </si>
  <si>
    <t>D+M Prostupy pro potrubí / zařízení, vč chráničky</t>
  </si>
  <si>
    <t>- V ceně vytvoření prostupu, zapravení prostupu, utěsnění prostupu a chránička potrubí</t>
  </si>
  <si>
    <t>- Likvidace vzniklého odpadu a suti</t>
  </si>
  <si>
    <t>733 16-3102.R00</t>
  </si>
  <si>
    <t>D+M měděné potrubí pro vytápění D 15 x 1,0 mm, vč. tvarovek, příslušenství, závěsů apod.</t>
  </si>
  <si>
    <t>- V ceně veškeré příslušenství, tvarovky, kotvící prvky a spojovací materiál, výměra včetně ztratného.</t>
  </si>
  <si>
    <t>20,50*1,50</t>
  </si>
  <si>
    <t>733163104R00</t>
  </si>
  <si>
    <t>D+M měděné potrubí pro vytápění D 22 x 1,0 mm, vč. tvarovek, příslušenství, závěsů apod.</t>
  </si>
  <si>
    <t>12,50*1,50</t>
  </si>
  <si>
    <t>733163105R00</t>
  </si>
  <si>
    <t>D+M měděné potrubí pro vytápění D 28 x 1,5 mm, vč. tvarovek, příslušenství, závěsů apod.</t>
  </si>
  <si>
    <t>733178135RT1</t>
  </si>
  <si>
    <t>D+M potrubí pro vytápění, vícevrstvé, D 26 x 3 mm, lisovaný spoj, mosazné press fitinky</t>
  </si>
  <si>
    <t>36,80*1,50</t>
  </si>
  <si>
    <t>733 41-1120.R00</t>
  </si>
  <si>
    <t>D+M Tepelné izolace potrubí a tvarovek z MV, s polepem z AL folie vyztužené mřížkou</t>
  </si>
  <si>
    <t>- Izolační pouzdro z minerální vlny s polepem z hliníkové fólie vyztužené mřížkou ze skelných vláken (ALS)</t>
  </si>
  <si>
    <t>- Pouzdro na podélném spoji opatřeno přesahem fólie se samolepící páskou</t>
  </si>
  <si>
    <t>- Izolace v celé délce potrubí včetně kolen a odboček</t>
  </si>
  <si>
    <t>- V ceně veškeré příslušenství, výměra včetně ztratného</t>
  </si>
  <si>
    <t>63,11*1,5</t>
  </si>
  <si>
    <t>733190306R00</t>
  </si>
  <si>
    <t>Tlaková zkouška měděného potrubí do D 35 mm</t>
  </si>
  <si>
    <t>30,75+18,75+13,61</t>
  </si>
  <si>
    <t>733190106R00</t>
  </si>
  <si>
    <t>Tlaková zkouška potrubí  DN 32</t>
  </si>
  <si>
    <t>998733101R00</t>
  </si>
  <si>
    <t>Přesun hmot pro rozvody potrubí, v objektech výšky do 6 m</t>
  </si>
  <si>
    <t>734225821R00</t>
  </si>
  <si>
    <t>D+M Ventil vyvažovací ruční DN 10</t>
  </si>
  <si>
    <t>734215133R00</t>
  </si>
  <si>
    <t>D+M Ventil odvzdušňovací automatický DN 15</t>
  </si>
  <si>
    <t>734225823R00</t>
  </si>
  <si>
    <t>D+M Ventil vyvažovací DN 25</t>
  </si>
  <si>
    <t>734312113R00</t>
  </si>
  <si>
    <t>D+M Ventily vypouštěcí DN 15</t>
  </si>
  <si>
    <t>734415113R00</t>
  </si>
  <si>
    <t>D+M Teploměr s jímkou DN 15</t>
  </si>
  <si>
    <t>734235222R00</t>
  </si>
  <si>
    <t>D+M Kohout kulový DN 20</t>
  </si>
  <si>
    <t>734 38-0840.RT4</t>
  </si>
  <si>
    <t>D+M Čidlo vnější teploty pro regulátor vytápění</t>
  </si>
  <si>
    <t>734 41-7053.RT4</t>
  </si>
  <si>
    <t>D+M Čidlo teplotní, teplota TV a OT</t>
  </si>
  <si>
    <t>734235223R00</t>
  </si>
  <si>
    <t>D+M Kohout kulový DN 25</t>
  </si>
  <si>
    <t>734235233R00</t>
  </si>
  <si>
    <t>D+M Manometr DN 15</t>
  </si>
  <si>
    <t>734245422R00</t>
  </si>
  <si>
    <t>D+M Klapka zpětná DN 20</t>
  </si>
  <si>
    <t>734245423R00</t>
  </si>
  <si>
    <t>D+M Klapka zpětná DN 25</t>
  </si>
  <si>
    <t>734 10-0183.RT4</t>
  </si>
  <si>
    <t>D+M Filtr samočisticí závitový DN 15</t>
  </si>
  <si>
    <t>734 10-0184.RT4</t>
  </si>
  <si>
    <t>D+M Filtr samočisticí závitový DN 20</t>
  </si>
  <si>
    <t>734 10-0185.RT4</t>
  </si>
  <si>
    <t>D+M Filtr samočisticí závitový DN 25</t>
  </si>
  <si>
    <t>734 25-5135.R00</t>
  </si>
  <si>
    <t xml:space="preserve">D+M Ventil pojistný DN 25 </t>
  </si>
  <si>
    <t>734235131R00</t>
  </si>
  <si>
    <t>D+M Kohout kulový s vypouštěním DN 15</t>
  </si>
  <si>
    <t>734293132R00</t>
  </si>
  <si>
    <t>D+M Ventil směšovovací třícestný DN 20, TSV01</t>
  </si>
  <si>
    <t>- Včetně prokabelování, zprovoznění, napojení a veškeré příslušenství</t>
  </si>
  <si>
    <t>734293134R00</t>
  </si>
  <si>
    <t>D+M Ventil směšovovací třícestný DN 25, TSV02</t>
  </si>
  <si>
    <t>734611134R00</t>
  </si>
  <si>
    <t>D+M Snímače tlaku v otopné soustavě</t>
  </si>
  <si>
    <t>998734101R00</t>
  </si>
  <si>
    <t>Přesun hmot pro armatury, v objektech výšky do 6 m</t>
  </si>
  <si>
    <t>735159524R00</t>
  </si>
  <si>
    <t>Montáž panelových těles dvouřadých, s odvzdušněním</t>
  </si>
  <si>
    <t>735 57-8871.RT4</t>
  </si>
  <si>
    <t>Těleso otopné VKM typ 22/600/1600</t>
  </si>
  <si>
    <t>- Součástí dodávky: Konzoly pro uchycení na stěnu, kotvící prvky, odvzdušňovací ventil,  přímé šroubení regulační, rohové uzavírací šroubení, termoregulační ventil, zaslepovací zátky,termostatická hlavice a ostatní prvky pro zajištění funkčnosti celku</t>
  </si>
  <si>
    <t>735156920R00</t>
  </si>
  <si>
    <t>Tlakové zkoušky otopných těles</t>
  </si>
  <si>
    <t>998735101R00</t>
  </si>
  <si>
    <t>Přesun hmot pro otopná tělesa, v objektech výšky do 6 m</t>
  </si>
  <si>
    <t>736313136RT1</t>
  </si>
  <si>
    <t>D+M potrubí vícevrstvé polyetylen-hliníkové, D 18 x 2 mm, do desky vč desky</t>
  </si>
  <si>
    <t>164,2*1,5</t>
  </si>
  <si>
    <t>736190106R00</t>
  </si>
  <si>
    <t>998736101R00</t>
  </si>
  <si>
    <t>Přesun hmot pro podlahové vytápění, v objektech výšky do 6 m</t>
  </si>
  <si>
    <t>VRN - 001</t>
  </si>
  <si>
    <t>Vyhotovení dokumentace skutečného provedení - VYT</t>
  </si>
  <si>
    <t>POL99_0</t>
  </si>
  <si>
    <t>VRN - 101</t>
  </si>
  <si>
    <t>Zajištění provedení zkoušek systému a revizí, zkoušky dilatační, provozní apod</t>
  </si>
  <si>
    <t>- Stavební práce a dodávky spojené s provedením funkčního celku VYT</t>
  </si>
  <si>
    <t>- Stavební práce a dodávky spojené s provedením funkčního celku VZT</t>
  </si>
  <si>
    <t/>
  </si>
  <si>
    <t>END</t>
  </si>
  <si>
    <t>00300535</t>
  </si>
  <si>
    <t>CZ00300535</t>
  </si>
  <si>
    <t>Horní náměstí 382/69</t>
  </si>
  <si>
    <t>Městský útulek Opava - budova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</si>
</sst>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1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" fontId="7" fillId="4" borderId="37" xfId="0" applyNumberFormat="1" applyFont="1" applyFill="1" applyBorder="1"/>
    <xf numFmtId="49" fontId="7" fillId="0" borderId="36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horizontal="center" vertical="center"/>
    </xf>
    <xf numFmtId="4" fontId="7" fillId="4" borderId="37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42" xfId="0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5" xfId="0" applyFill="1" applyBorder="1"/>
    <xf numFmtId="49" fontId="0" fillId="3" borderId="35" xfId="0" applyNumberFormat="1" applyFill="1" applyBorder="1"/>
    <xf numFmtId="0" fontId="0" fillId="3" borderId="36" xfId="0" applyFill="1" applyBorder="1"/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48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47" xfId="0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6" fillId="0" borderId="26" xfId="0" applyFont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6" fillId="0" borderId="33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6" fillId="0" borderId="0" xfId="0" applyFont="1"/>
    <xf numFmtId="0" fontId="0" fillId="3" borderId="10" xfId="0" applyFill="1" applyBorder="1" applyAlignment="1">
      <alignment vertical="top"/>
    </xf>
    <xf numFmtId="0" fontId="0" fillId="3" borderId="37" xfId="0" applyFill="1" applyBorder="1" applyAlignment="1">
      <alignment horizontal="left" vertical="top" wrapText="1"/>
    </xf>
    <xf numFmtId="0" fontId="0" fillId="3" borderId="37" xfId="0" applyFill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9" fontId="19" fillId="0" borderId="0" xfId="0" applyNumberFormat="1" applyFont="1" applyAlignment="1">
      <alignment wrapText="1"/>
    </xf>
    <xf numFmtId="0" fontId="18" fillId="0" borderId="33" xfId="0" quotePrefix="1" applyFont="1" applyBorder="1" applyAlignment="1">
      <alignment horizontal="left" vertical="top" wrapText="1"/>
    </xf>
    <xf numFmtId="0" fontId="18" fillId="0" borderId="33" xfId="0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0" fontId="16" fillId="0" borderId="10" xfId="0" applyFont="1" applyBorder="1" applyAlignment="1">
      <alignment vertical="top"/>
    </xf>
    <xf numFmtId="0" fontId="16" fillId="0" borderId="37" xfId="0" applyFont="1" applyBorder="1" applyAlignment="1">
      <alignment horizontal="left" vertical="top" wrapText="1"/>
    </xf>
    <xf numFmtId="0" fontId="16" fillId="0" borderId="37" xfId="0" applyFont="1" applyBorder="1" applyAlignment="1">
      <alignment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/>
    <xf numFmtId="49" fontId="0" fillId="0" borderId="0" xfId="0" applyNumberFormat="1" applyAlignment="1">
      <alignment horizontal="left" wrapText="1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4" fontId="0" fillId="3" borderId="37" xfId="0" applyNumberFormat="1" applyFill="1" applyBorder="1" applyAlignment="1" applyProtection="1">
      <alignment vertical="top" shrinkToFit="1"/>
      <protection locked="0"/>
    </xf>
    <xf numFmtId="4" fontId="16" fillId="0" borderId="37" xfId="0" applyNumberFormat="1" applyFont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" fontId="7" fillId="4" borderId="37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7" fillId="0" borderId="0" xfId="0" applyNumberFormat="1" applyFont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ColWidth="8.85546875"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76" t="s">
        <v>39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I16" sqref="I16:J16"/>
    </sheetView>
  </sheetViews>
  <sheetFormatPr defaultColWidth="9" defaultRowHeight="12.75" x14ac:dyDescent="0.2"/>
  <cols>
    <col min="1" max="1" width="8.28515625" hidden="1" customWidth="1"/>
    <col min="2" max="2" width="9.140625" customWidth="1"/>
    <col min="3" max="3" width="7.28515625" customWidth="1"/>
    <col min="4" max="4" width="13.28515625" customWidth="1"/>
    <col min="5" max="5" width="12.140625" customWidth="1"/>
    <col min="6" max="6" width="11.285156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199" t="s">
        <v>42</v>
      </c>
      <c r="C1" s="200"/>
      <c r="D1" s="200"/>
      <c r="E1" s="200"/>
      <c r="F1" s="200"/>
      <c r="G1" s="200"/>
      <c r="H1" s="200"/>
      <c r="I1" s="200"/>
      <c r="J1" s="201"/>
    </row>
    <row r="2" spans="1:15" ht="23.25" customHeight="1" x14ac:dyDescent="0.2">
      <c r="A2" s="3"/>
      <c r="B2" s="70" t="s">
        <v>40</v>
      </c>
      <c r="C2" s="71"/>
      <c r="D2" s="214" t="s">
        <v>46</v>
      </c>
      <c r="E2" s="215"/>
      <c r="F2" s="215"/>
      <c r="G2" s="215"/>
      <c r="H2" s="215"/>
      <c r="I2" s="215"/>
      <c r="J2" s="216"/>
      <c r="O2" s="1"/>
    </row>
    <row r="3" spans="1:15" ht="23.25" customHeight="1" x14ac:dyDescent="0.2">
      <c r="A3" s="3"/>
      <c r="B3" s="72" t="s">
        <v>45</v>
      </c>
      <c r="C3" s="73"/>
      <c r="D3" s="218" t="s">
        <v>287</v>
      </c>
      <c r="E3" s="219"/>
      <c r="F3" s="219"/>
      <c r="G3" s="219"/>
      <c r="H3" s="219"/>
      <c r="I3" s="219"/>
      <c r="J3" s="220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 t="s">
        <v>284</v>
      </c>
      <c r="J5" s="9"/>
    </row>
    <row r="6" spans="1:15" ht="15.75" customHeight="1" x14ac:dyDescent="0.2">
      <c r="A6" s="3"/>
      <c r="B6" s="34"/>
      <c r="C6" s="22"/>
      <c r="D6" s="79" t="s">
        <v>286</v>
      </c>
      <c r="E6" s="22"/>
      <c r="F6" s="22"/>
      <c r="G6" s="22"/>
      <c r="H6" s="24" t="s">
        <v>34</v>
      </c>
      <c r="I6" s="79" t="s">
        <v>285</v>
      </c>
      <c r="J6" s="9"/>
    </row>
    <row r="7" spans="1:15" ht="15.75" customHeight="1" x14ac:dyDescent="0.2">
      <c r="A7" s="3"/>
      <c r="B7" s="35"/>
      <c r="C7" s="80" t="s">
        <v>48</v>
      </c>
      <c r="D7" s="69" t="s">
        <v>43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10" t="s">
        <v>49</v>
      </c>
      <c r="E11" s="210"/>
      <c r="F11" s="210"/>
      <c r="G11" s="210"/>
      <c r="H11" s="24" t="s">
        <v>33</v>
      </c>
      <c r="I11" s="79" t="s">
        <v>52</v>
      </c>
      <c r="J11" s="9"/>
    </row>
    <row r="12" spans="1:15" ht="15.75" customHeight="1" x14ac:dyDescent="0.2">
      <c r="A12" s="3"/>
      <c r="B12" s="34"/>
      <c r="C12" s="22"/>
      <c r="D12" s="223" t="s">
        <v>50</v>
      </c>
      <c r="E12" s="223"/>
      <c r="F12" s="223"/>
      <c r="G12" s="223"/>
      <c r="H12" s="24" t="s">
        <v>34</v>
      </c>
      <c r="I12" s="79"/>
      <c r="J12" s="9"/>
    </row>
    <row r="13" spans="1:15" ht="15.75" customHeight="1" x14ac:dyDescent="0.2">
      <c r="A13" s="3"/>
      <c r="B13" s="35"/>
      <c r="C13" s="80" t="s">
        <v>51</v>
      </c>
      <c r="D13" s="224" t="s">
        <v>43</v>
      </c>
      <c r="E13" s="224"/>
      <c r="F13" s="224"/>
      <c r="G13" s="224"/>
      <c r="H13" s="25"/>
      <c r="I13" s="29"/>
      <c r="J13" s="42"/>
    </row>
    <row r="14" spans="1:15" ht="24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17"/>
      <c r="F15" s="217"/>
      <c r="G15" s="221"/>
      <c r="H15" s="221"/>
      <c r="I15" s="221" t="s">
        <v>28</v>
      </c>
      <c r="J15" s="222"/>
    </row>
    <row r="16" spans="1:15" ht="23.25" customHeight="1" x14ac:dyDescent="0.2">
      <c r="A16" s="125" t="s">
        <v>23</v>
      </c>
      <c r="B16" s="126" t="s">
        <v>23</v>
      </c>
      <c r="C16" s="47"/>
      <c r="D16" s="48"/>
      <c r="E16" s="186"/>
      <c r="F16" s="187"/>
      <c r="G16" s="186"/>
      <c r="H16" s="187"/>
      <c r="I16" s="186">
        <f>I47+I48</f>
        <v>0</v>
      </c>
      <c r="J16" s="207"/>
    </row>
    <row r="17" spans="1:10" ht="23.25" customHeight="1" x14ac:dyDescent="0.2">
      <c r="A17" s="125" t="s">
        <v>24</v>
      </c>
      <c r="B17" s="126" t="s">
        <v>24</v>
      </c>
      <c r="C17" s="47"/>
      <c r="D17" s="48"/>
      <c r="E17" s="186"/>
      <c r="F17" s="187"/>
      <c r="G17" s="186"/>
      <c r="H17" s="187"/>
      <c r="I17" s="186">
        <f>I49+I50+I51+I52+I53+I54+I55</f>
        <v>0</v>
      </c>
      <c r="J17" s="207"/>
    </row>
    <row r="18" spans="1:10" ht="23.25" customHeight="1" x14ac:dyDescent="0.2">
      <c r="A18" s="125" t="s">
        <v>25</v>
      </c>
      <c r="B18" s="126" t="s">
        <v>25</v>
      </c>
      <c r="C18" s="47"/>
      <c r="D18" s="48"/>
      <c r="E18" s="186"/>
      <c r="F18" s="187"/>
      <c r="G18" s="186"/>
      <c r="H18" s="187"/>
      <c r="I18" s="186">
        <v>0</v>
      </c>
      <c r="J18" s="207"/>
    </row>
    <row r="19" spans="1:10" ht="23.25" customHeight="1" x14ac:dyDescent="0.2">
      <c r="A19" s="125" t="s">
        <v>76</v>
      </c>
      <c r="B19" s="126" t="s">
        <v>26</v>
      </c>
      <c r="C19" s="47"/>
      <c r="D19" s="48"/>
      <c r="E19" s="186"/>
      <c r="F19" s="187"/>
      <c r="G19" s="186"/>
      <c r="H19" s="187"/>
      <c r="I19" s="186">
        <f>I56</f>
        <v>0</v>
      </c>
      <c r="J19" s="207"/>
    </row>
    <row r="20" spans="1:10" ht="23.25" customHeight="1" x14ac:dyDescent="0.2">
      <c r="A20" s="125" t="s">
        <v>77</v>
      </c>
      <c r="B20" s="126" t="s">
        <v>27</v>
      </c>
      <c r="C20" s="47"/>
      <c r="D20" s="48"/>
      <c r="E20" s="186"/>
      <c r="F20" s="187"/>
      <c r="G20" s="186"/>
      <c r="H20" s="187"/>
      <c r="I20" s="186">
        <v>0</v>
      </c>
      <c r="J20" s="207"/>
    </row>
    <row r="21" spans="1:10" ht="23.25" customHeight="1" x14ac:dyDescent="0.2">
      <c r="A21" s="3"/>
      <c r="B21" s="63" t="s">
        <v>28</v>
      </c>
      <c r="C21" s="64"/>
      <c r="D21" s="65"/>
      <c r="E21" s="208"/>
      <c r="F21" s="209"/>
      <c r="G21" s="208"/>
      <c r="H21" s="209"/>
      <c r="I21" s="208">
        <f>SUM(I16:J20)</f>
        <v>0</v>
      </c>
      <c r="J21" s="213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05">
        <v>0</v>
      </c>
      <c r="H23" s="206"/>
      <c r="I23" s="206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11">
        <v>0</v>
      </c>
      <c r="H24" s="212"/>
      <c r="I24" s="212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05">
        <f>I21</f>
        <v>0</v>
      </c>
      <c r="H25" s="206"/>
      <c r="I25" s="206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02">
        <f>ZakladDPHZakl*E26/100</f>
        <v>0</v>
      </c>
      <c r="H26" s="203"/>
      <c r="I26" s="203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04">
        <v>0</v>
      </c>
      <c r="H27" s="204"/>
      <c r="I27" s="204"/>
      <c r="J27" s="52" t="str">
        <f t="shared" si="0"/>
        <v>CZK</v>
      </c>
    </row>
    <row r="28" spans="1:10" ht="27.75" hidden="1" customHeight="1" thickBot="1" x14ac:dyDescent="0.25">
      <c r="A28" s="3"/>
      <c r="B28" s="98" t="s">
        <v>22</v>
      </c>
      <c r="C28" s="99"/>
      <c r="D28" s="99"/>
      <c r="E28" s="100"/>
      <c r="F28" s="101"/>
      <c r="G28" s="188">
        <v>1593712.17</v>
      </c>
      <c r="H28" s="189"/>
      <c r="I28" s="189"/>
      <c r="J28" s="102" t="str">
        <f t="shared" si="0"/>
        <v>CZK</v>
      </c>
    </row>
    <row r="29" spans="1:10" ht="27.75" customHeight="1" thickBot="1" x14ac:dyDescent="0.25">
      <c r="A29" s="3"/>
      <c r="B29" s="98" t="s">
        <v>35</v>
      </c>
      <c r="C29" s="103"/>
      <c r="D29" s="103"/>
      <c r="E29" s="103"/>
      <c r="F29" s="103"/>
      <c r="G29" s="188">
        <f>ZakladDPHZakl+DPHZakl</f>
        <v>0</v>
      </c>
      <c r="H29" s="188"/>
      <c r="I29" s="188"/>
      <c r="J29" s="104" t="s">
        <v>55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46073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184"/>
      <c r="E34" s="184"/>
      <c r="G34" s="184"/>
      <c r="H34" s="184"/>
      <c r="I34" s="184"/>
      <c r="J34" s="31"/>
    </row>
    <row r="35" spans="1:10" ht="12.75" customHeight="1" x14ac:dyDescent="0.2">
      <c r="A35" s="3"/>
      <c r="B35" s="3"/>
      <c r="D35" s="185" t="s">
        <v>2</v>
      </c>
      <c r="E35" s="185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0"/>
      <c r="G37" s="90"/>
      <c r="H37" s="90"/>
      <c r="I37" s="90"/>
      <c r="J37" s="2"/>
    </row>
    <row r="38" spans="1:10" ht="25.5" hidden="1" customHeight="1" x14ac:dyDescent="0.2">
      <c r="A38" s="82" t="s">
        <v>37</v>
      </c>
      <c r="B38" s="84" t="s">
        <v>16</v>
      </c>
      <c r="C38" s="85" t="s">
        <v>5</v>
      </c>
      <c r="D38" s="86"/>
      <c r="E38" s="86"/>
      <c r="F38" s="91" t="str">
        <f>B23</f>
        <v>Základ pro sníženou DPH</v>
      </c>
      <c r="G38" s="91" t="str">
        <f>B25</f>
        <v>Základ pro základní DPH</v>
      </c>
      <c r="H38" s="92" t="s">
        <v>17</v>
      </c>
      <c r="I38" s="92" t="s">
        <v>1</v>
      </c>
      <c r="J38" s="87" t="s">
        <v>0</v>
      </c>
    </row>
    <row r="39" spans="1:10" ht="25.5" hidden="1" customHeight="1" x14ac:dyDescent="0.2">
      <c r="A39" s="82">
        <v>1</v>
      </c>
      <c r="B39" s="88" t="s">
        <v>53</v>
      </c>
      <c r="C39" s="190" t="s">
        <v>46</v>
      </c>
      <c r="D39" s="191"/>
      <c r="E39" s="191"/>
      <c r="F39" s="93">
        <v>0</v>
      </c>
      <c r="G39" s="94">
        <v>1593712.17</v>
      </c>
      <c r="H39" s="95">
        <v>334680</v>
      </c>
      <c r="I39" s="95">
        <v>1928392.17</v>
      </c>
      <c r="J39" s="89">
        <f>IF(_xlfn.SINGLE(CenaCelkemVypocet)=0,"",I39/_xlfn.SINGLE(CenaCelkemVypocet)*100)</f>
        <v>100</v>
      </c>
    </row>
    <row r="40" spans="1:10" ht="25.5" hidden="1" customHeight="1" x14ac:dyDescent="0.2">
      <c r="A40" s="82"/>
      <c r="B40" s="192" t="s">
        <v>54</v>
      </c>
      <c r="C40" s="193"/>
      <c r="D40" s="193"/>
      <c r="E40" s="194"/>
      <c r="F40" s="96">
        <f>SUMIF(A39:A39,"=1",F39:F39)</f>
        <v>0</v>
      </c>
      <c r="G40" s="97">
        <f>SUMIF(A39:A39,"=1",G39:G39)</f>
        <v>1593712.17</v>
      </c>
      <c r="H40" s="97">
        <f>SUMIF(A39:A39,"=1",H39:H39)</f>
        <v>334680</v>
      </c>
      <c r="I40" s="97">
        <f>SUMIF(A39:A39,"=1",I39:I39)</f>
        <v>1928392.17</v>
      </c>
      <c r="J40" s="83">
        <f>SUMIF(A39:A39,"=1",J39:J39)</f>
        <v>100</v>
      </c>
    </row>
    <row r="44" spans="1:10" ht="15.75" x14ac:dyDescent="0.25">
      <c r="B44" s="105" t="s">
        <v>56</v>
      </c>
    </row>
    <row r="46" spans="1:10" ht="25.5" customHeight="1" x14ac:dyDescent="0.2">
      <c r="A46" s="106"/>
      <c r="B46" s="110" t="s">
        <v>16</v>
      </c>
      <c r="C46" s="110" t="s">
        <v>5</v>
      </c>
      <c r="D46" s="111"/>
      <c r="E46" s="111"/>
      <c r="F46" s="114" t="s">
        <v>57</v>
      </c>
      <c r="G46" s="114"/>
      <c r="H46" s="114"/>
      <c r="I46" s="195" t="s">
        <v>28</v>
      </c>
      <c r="J46" s="195"/>
    </row>
    <row r="47" spans="1:10" ht="25.5" customHeight="1" x14ac:dyDescent="0.2">
      <c r="A47" s="107"/>
      <c r="B47" s="117" t="s">
        <v>58</v>
      </c>
      <c r="C47" s="197" t="s">
        <v>59</v>
      </c>
      <c r="D47" s="198"/>
      <c r="E47" s="198"/>
      <c r="F47" s="121" t="s">
        <v>23</v>
      </c>
      <c r="G47" s="118"/>
      <c r="H47" s="118"/>
      <c r="I47" s="196">
        <f>'Rozpočet Pol'!G8</f>
        <v>0</v>
      </c>
      <c r="J47" s="196"/>
    </row>
    <row r="48" spans="1:10" ht="25.5" customHeight="1" x14ac:dyDescent="0.2">
      <c r="A48" s="107"/>
      <c r="B48" s="109" t="s">
        <v>60</v>
      </c>
      <c r="C48" s="179" t="s">
        <v>61</v>
      </c>
      <c r="D48" s="180"/>
      <c r="E48" s="180"/>
      <c r="F48" s="122" t="s">
        <v>23</v>
      </c>
      <c r="G48" s="115"/>
      <c r="H48" s="115"/>
      <c r="I48" s="178">
        <f>'Rozpočet Pol'!G10</f>
        <v>0</v>
      </c>
      <c r="J48" s="178"/>
    </row>
    <row r="49" spans="1:10" ht="25.5" customHeight="1" x14ac:dyDescent="0.2">
      <c r="A49" s="107"/>
      <c r="B49" s="109" t="s">
        <v>62</v>
      </c>
      <c r="C49" s="179" t="s">
        <v>63</v>
      </c>
      <c r="D49" s="180"/>
      <c r="E49" s="180"/>
      <c r="F49" s="122" t="s">
        <v>24</v>
      </c>
      <c r="G49" s="115"/>
      <c r="H49" s="115"/>
      <c r="I49" s="178">
        <f>'Rozpočet Pol'!G16</f>
        <v>0</v>
      </c>
      <c r="J49" s="178"/>
    </row>
    <row r="50" spans="1:10" ht="25.5" customHeight="1" x14ac:dyDescent="0.2">
      <c r="A50" s="107"/>
      <c r="B50" s="109" t="s">
        <v>64</v>
      </c>
      <c r="C50" s="179" t="s">
        <v>65</v>
      </c>
      <c r="D50" s="180"/>
      <c r="E50" s="180"/>
      <c r="F50" s="122" t="s">
        <v>24</v>
      </c>
      <c r="G50" s="115"/>
      <c r="H50" s="115"/>
      <c r="I50" s="178">
        <f>'Rozpočet Pol'!G37</f>
        <v>0</v>
      </c>
      <c r="J50" s="178"/>
    </row>
    <row r="51" spans="1:10" ht="25.5" customHeight="1" x14ac:dyDescent="0.2">
      <c r="A51" s="107"/>
      <c r="B51" s="109" t="s">
        <v>66</v>
      </c>
      <c r="C51" s="179" t="s">
        <v>67</v>
      </c>
      <c r="D51" s="180"/>
      <c r="E51" s="180"/>
      <c r="F51" s="122" t="s">
        <v>24</v>
      </c>
      <c r="G51" s="115"/>
      <c r="H51" s="115"/>
      <c r="I51" s="178">
        <f>'Rozpočet Pol'!G51</f>
        <v>0</v>
      </c>
      <c r="J51" s="178"/>
    </row>
    <row r="52" spans="1:10" ht="25.5" customHeight="1" x14ac:dyDescent="0.2">
      <c r="A52" s="107"/>
      <c r="B52" s="109" t="s">
        <v>68</v>
      </c>
      <c r="C52" s="179" t="s">
        <v>69</v>
      </c>
      <c r="D52" s="180"/>
      <c r="E52" s="180"/>
      <c r="F52" s="122" t="s">
        <v>24</v>
      </c>
      <c r="G52" s="115"/>
      <c r="H52" s="115"/>
      <c r="I52" s="178">
        <f>'Rozpočet Pol'!G92</f>
        <v>0</v>
      </c>
      <c r="J52" s="178"/>
    </row>
    <row r="53" spans="1:10" ht="25.5" customHeight="1" x14ac:dyDescent="0.2">
      <c r="A53" s="107"/>
      <c r="B53" s="109" t="s">
        <v>70</v>
      </c>
      <c r="C53" s="179" t="s">
        <v>71</v>
      </c>
      <c r="D53" s="180"/>
      <c r="E53" s="180"/>
      <c r="F53" s="122" t="s">
        <v>24</v>
      </c>
      <c r="G53" s="115"/>
      <c r="H53" s="115"/>
      <c r="I53" s="178">
        <f>'Rozpočet Pol'!G117</f>
        <v>0</v>
      </c>
      <c r="J53" s="178"/>
    </row>
    <row r="54" spans="1:10" ht="25.5" customHeight="1" x14ac:dyDescent="0.2">
      <c r="A54" s="107"/>
      <c r="B54" s="109" t="s">
        <v>72</v>
      </c>
      <c r="C54" s="179" t="s">
        <v>73</v>
      </c>
      <c r="D54" s="180"/>
      <c r="E54" s="180"/>
      <c r="F54" s="122" t="s">
        <v>24</v>
      </c>
      <c r="G54" s="115"/>
      <c r="H54" s="115"/>
      <c r="I54" s="178">
        <f>'Rozpočet Pol'!G217</f>
        <v>0</v>
      </c>
      <c r="J54" s="178"/>
    </row>
    <row r="55" spans="1:10" ht="25.5" customHeight="1" x14ac:dyDescent="0.2">
      <c r="A55" s="107"/>
      <c r="B55" s="109" t="s">
        <v>74</v>
      </c>
      <c r="C55" s="179" t="s">
        <v>75</v>
      </c>
      <c r="D55" s="180"/>
      <c r="E55" s="180"/>
      <c r="F55" s="122" t="s">
        <v>24</v>
      </c>
      <c r="G55" s="115"/>
      <c r="H55" s="115"/>
      <c r="I55" s="178">
        <f>'Rozpočet Pol'!G224</f>
        <v>0</v>
      </c>
      <c r="J55" s="178"/>
    </row>
    <row r="56" spans="1:10" ht="25.5" customHeight="1" x14ac:dyDescent="0.2">
      <c r="A56" s="107"/>
      <c r="B56" s="119" t="s">
        <v>76</v>
      </c>
      <c r="C56" s="182" t="s">
        <v>26</v>
      </c>
      <c r="D56" s="183"/>
      <c r="E56" s="183"/>
      <c r="F56" s="123" t="s">
        <v>76</v>
      </c>
      <c r="G56" s="120"/>
      <c r="H56" s="120"/>
      <c r="I56" s="181">
        <f>'Rozpočet Pol'!G229</f>
        <v>0</v>
      </c>
      <c r="J56" s="181"/>
    </row>
    <row r="57" spans="1:10" ht="25.5" customHeight="1" x14ac:dyDescent="0.2">
      <c r="A57" s="108"/>
      <c r="B57" s="112" t="s">
        <v>1</v>
      </c>
      <c r="C57" s="112"/>
      <c r="D57" s="113"/>
      <c r="E57" s="113"/>
      <c r="F57" s="124"/>
      <c r="G57" s="116"/>
      <c r="H57" s="116"/>
      <c r="I57" s="177">
        <f>SUM(I47:I56)</f>
        <v>0</v>
      </c>
      <c r="J57" s="177"/>
    </row>
    <row r="58" spans="1:10" x14ac:dyDescent="0.2">
      <c r="F58" s="81"/>
      <c r="G58" s="81"/>
      <c r="H58" s="81"/>
      <c r="I58" s="81"/>
      <c r="J58" s="81"/>
    </row>
    <row r="59" spans="1:10" x14ac:dyDescent="0.2">
      <c r="F59" s="81"/>
      <c r="G59" s="81"/>
      <c r="H59" s="81"/>
      <c r="I59" s="81"/>
      <c r="J59" s="81"/>
    </row>
    <row r="60" spans="1:10" x14ac:dyDescent="0.2">
      <c r="F60" s="81"/>
      <c r="G60" s="81"/>
      <c r="H60" s="81"/>
      <c r="I60" s="81"/>
      <c r="J60" s="81"/>
    </row>
  </sheetData>
  <sheetProtection algorithmName="SHA-512" hashValue="8Eg6B3qS8zZWPnflAWOwMT0Nqu0BE2b+ll5Qqabw0N4jwu0s2kx+UQ4v+eJXcK49oUA3PO95C+w3Ny0Z0PjAaA==" saltValue="Gh76D9E2vtOdUVcWbYfsK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7:J57"/>
    <mergeCell ref="I54:J54"/>
    <mergeCell ref="C54:E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28515625" style="4" customWidth="1"/>
    <col min="3" max="3" width="38.28515625" style="8" customWidth="1"/>
    <col min="4" max="4" width="4.7109375" style="4" customWidth="1"/>
    <col min="5" max="5" width="10.710937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5" t="s">
        <v>6</v>
      </c>
      <c r="B1" s="225"/>
      <c r="C1" s="226"/>
      <c r="D1" s="225"/>
      <c r="E1" s="225"/>
      <c r="F1" s="225"/>
      <c r="G1" s="225"/>
    </row>
    <row r="2" spans="1:7" ht="24.95" customHeight="1" x14ac:dyDescent="0.2">
      <c r="A2" s="68" t="s">
        <v>41</v>
      </c>
      <c r="B2" s="67"/>
      <c r="C2" s="227"/>
      <c r="D2" s="227"/>
      <c r="E2" s="227"/>
      <c r="F2" s="227"/>
      <c r="G2" s="228"/>
    </row>
    <row r="3" spans="1:7" ht="24.95" hidden="1" customHeight="1" x14ac:dyDescent="0.2">
      <c r="A3" s="68" t="s">
        <v>7</v>
      </c>
      <c r="B3" s="67"/>
      <c r="C3" s="227"/>
      <c r="D3" s="227"/>
      <c r="E3" s="227"/>
      <c r="F3" s="227"/>
      <c r="G3" s="228"/>
    </row>
    <row r="4" spans="1:7" ht="24.95" hidden="1" customHeight="1" x14ac:dyDescent="0.2">
      <c r="A4" s="68" t="s">
        <v>8</v>
      </c>
      <c r="B4" s="67"/>
      <c r="C4" s="227"/>
      <c r="D4" s="227"/>
      <c r="E4" s="227"/>
      <c r="F4" s="227"/>
      <c r="G4" s="228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33"/>
  <sheetViews>
    <sheetView zoomScale="150" zoomScaleNormal="150" workbookViewId="0">
      <selection activeCell="F9" sqref="F9"/>
    </sheetView>
  </sheetViews>
  <sheetFormatPr defaultColWidth="8.85546875" defaultRowHeight="12.75" outlineLevelRow="1" x14ac:dyDescent="0.2"/>
  <cols>
    <col min="1" max="1" width="4.140625" customWidth="1"/>
    <col min="2" max="2" width="14.28515625" style="171" customWidth="1"/>
    <col min="3" max="3" width="38.140625" style="171" customWidth="1"/>
    <col min="4" max="4" width="4.42578125" customWidth="1"/>
    <col min="5" max="5" width="10.42578125" customWidth="1"/>
    <col min="6" max="6" width="9.7109375" customWidth="1"/>
    <col min="7" max="7" width="12.7109375" customWidth="1"/>
    <col min="8" max="21" width="0" hidden="1" customWidth="1"/>
    <col min="29" max="39" width="0" hidden="1" customWidth="1"/>
    <col min="53" max="53" width="73.28515625" customWidth="1"/>
  </cols>
  <sheetData>
    <row r="1" spans="1:60" ht="15.75" customHeight="1" x14ac:dyDescent="0.25">
      <c r="A1" s="234" t="s">
        <v>6</v>
      </c>
      <c r="B1" s="234"/>
      <c r="C1" s="234"/>
      <c r="D1" s="234"/>
      <c r="E1" s="234"/>
      <c r="F1" s="234"/>
      <c r="G1" s="234"/>
      <c r="AE1" t="s">
        <v>79</v>
      </c>
    </row>
    <row r="2" spans="1:60" ht="24.95" customHeight="1" x14ac:dyDescent="0.2">
      <c r="A2" s="127" t="s">
        <v>78</v>
      </c>
      <c r="B2" s="128"/>
      <c r="C2" s="235" t="s">
        <v>46</v>
      </c>
      <c r="D2" s="236"/>
      <c r="E2" s="236"/>
      <c r="F2" s="236"/>
      <c r="G2" s="237"/>
      <c r="AE2" t="s">
        <v>80</v>
      </c>
    </row>
    <row r="3" spans="1:60" ht="24.95" customHeight="1" x14ac:dyDescent="0.2">
      <c r="A3" s="129" t="s">
        <v>7</v>
      </c>
      <c r="B3" s="130"/>
      <c r="C3" s="238" t="s">
        <v>287</v>
      </c>
      <c r="D3" s="239"/>
      <c r="E3" s="239"/>
      <c r="F3" s="239"/>
      <c r="G3" s="240"/>
      <c r="AE3" t="s">
        <v>81</v>
      </c>
    </row>
    <row r="4" spans="1:60" ht="24.95" hidden="1" customHeight="1" x14ac:dyDescent="0.2">
      <c r="A4" s="129" t="s">
        <v>8</v>
      </c>
      <c r="B4" s="130"/>
      <c r="C4" s="238"/>
      <c r="D4" s="239"/>
      <c r="E4" s="239"/>
      <c r="F4" s="239"/>
      <c r="G4" s="240"/>
      <c r="AE4" t="s">
        <v>82</v>
      </c>
    </row>
    <row r="5" spans="1:60" hidden="1" x14ac:dyDescent="0.2">
      <c r="A5" s="131" t="s">
        <v>83</v>
      </c>
      <c r="B5" s="132"/>
      <c r="C5" s="132"/>
      <c r="D5" s="133"/>
      <c r="E5" s="133"/>
      <c r="F5" s="133"/>
      <c r="G5" s="134"/>
      <c r="AE5" t="s">
        <v>84</v>
      </c>
    </row>
    <row r="7" spans="1:60" ht="38.25" x14ac:dyDescent="0.2">
      <c r="A7" s="135" t="s">
        <v>85</v>
      </c>
      <c r="B7" s="136" t="s">
        <v>86</v>
      </c>
      <c r="C7" s="136" t="s">
        <v>87</v>
      </c>
      <c r="D7" s="135" t="s">
        <v>88</v>
      </c>
      <c r="E7" s="135" t="s">
        <v>89</v>
      </c>
      <c r="F7" s="137" t="s">
        <v>90</v>
      </c>
      <c r="G7" s="138" t="s">
        <v>28</v>
      </c>
      <c r="H7" s="139" t="s">
        <v>29</v>
      </c>
      <c r="I7" s="139" t="s">
        <v>91</v>
      </c>
      <c r="J7" s="139" t="s">
        <v>30</v>
      </c>
      <c r="K7" s="139" t="s">
        <v>92</v>
      </c>
      <c r="L7" s="139" t="s">
        <v>93</v>
      </c>
      <c r="M7" s="139" t="s">
        <v>94</v>
      </c>
      <c r="N7" s="139" t="s">
        <v>95</v>
      </c>
      <c r="O7" s="139" t="s">
        <v>96</v>
      </c>
      <c r="P7" s="139" t="s">
        <v>97</v>
      </c>
      <c r="Q7" s="139" t="s">
        <v>98</v>
      </c>
      <c r="R7" s="139" t="s">
        <v>99</v>
      </c>
      <c r="S7" s="139" t="s">
        <v>100</v>
      </c>
      <c r="T7" s="139" t="s">
        <v>101</v>
      </c>
      <c r="U7" s="140" t="s">
        <v>102</v>
      </c>
    </row>
    <row r="8" spans="1:60" x14ac:dyDescent="0.2">
      <c r="A8" s="141" t="s">
        <v>103</v>
      </c>
      <c r="B8" s="142" t="s">
        <v>58</v>
      </c>
      <c r="C8" s="143" t="s">
        <v>59</v>
      </c>
      <c r="D8" s="144"/>
      <c r="E8" s="145"/>
      <c r="F8" s="146"/>
      <c r="G8" s="146">
        <f>G9</f>
        <v>0</v>
      </c>
      <c r="H8" s="146"/>
      <c r="I8" s="146">
        <f>SUM(I9:I9)</f>
        <v>454.12</v>
      </c>
      <c r="J8" s="146"/>
      <c r="K8" s="146">
        <f>SUM(K9:K9)</f>
        <v>35488.339999999997</v>
      </c>
      <c r="L8" s="146"/>
      <c r="M8" s="146">
        <f>SUM(M9:M9)</f>
        <v>0</v>
      </c>
      <c r="N8" s="144"/>
      <c r="O8" s="144">
        <f>SUM(O9:O9)</f>
        <v>8.1499999999999993E-3</v>
      </c>
      <c r="P8" s="144"/>
      <c r="Q8" s="144">
        <f>SUM(Q9:Q9)</f>
        <v>0</v>
      </c>
      <c r="R8" s="144"/>
      <c r="S8" s="144"/>
      <c r="T8" s="141"/>
      <c r="U8" s="144">
        <f>SUM(U9:U9)</f>
        <v>62.72</v>
      </c>
      <c r="AE8" t="s">
        <v>104</v>
      </c>
    </row>
    <row r="9" spans="1:60" outlineLevel="1" x14ac:dyDescent="0.2">
      <c r="A9" s="147">
        <v>1</v>
      </c>
      <c r="B9" s="147" t="s">
        <v>105</v>
      </c>
      <c r="C9" s="148" t="s">
        <v>106</v>
      </c>
      <c r="D9" s="149" t="s">
        <v>107</v>
      </c>
      <c r="E9" s="150">
        <v>203.64</v>
      </c>
      <c r="F9" s="173"/>
      <c r="G9" s="151">
        <f>F9*E9</f>
        <v>0</v>
      </c>
      <c r="H9" s="151">
        <v>2.23</v>
      </c>
      <c r="I9" s="151">
        <f>ROUND(E9*H9,2)</f>
        <v>454.12</v>
      </c>
      <c r="J9" s="151">
        <v>174.27</v>
      </c>
      <c r="K9" s="151">
        <f>ROUND(E9*J9,2)</f>
        <v>35488.339999999997</v>
      </c>
      <c r="L9" s="151">
        <v>21</v>
      </c>
      <c r="M9" s="151">
        <f>G9*(1+L9/100)</f>
        <v>0</v>
      </c>
      <c r="N9" s="149">
        <v>4.0000000000000003E-5</v>
      </c>
      <c r="O9" s="149">
        <f>ROUND(E9*N9,5)</f>
        <v>8.1499999999999993E-3</v>
      </c>
      <c r="P9" s="149">
        <v>0</v>
      </c>
      <c r="Q9" s="149">
        <f>ROUND(E9*P9,5)</f>
        <v>0</v>
      </c>
      <c r="R9" s="149"/>
      <c r="S9" s="149"/>
      <c r="T9" s="152">
        <v>0.308</v>
      </c>
      <c r="U9" s="149">
        <f>ROUND(E9*T9,2)</f>
        <v>62.72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108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x14ac:dyDescent="0.2">
      <c r="A10" s="154" t="s">
        <v>103</v>
      </c>
      <c r="B10" s="154" t="s">
        <v>60</v>
      </c>
      <c r="C10" s="155" t="s">
        <v>61</v>
      </c>
      <c r="D10" s="156"/>
      <c r="E10" s="157"/>
      <c r="F10" s="174"/>
      <c r="G10" s="158">
        <f>G11</f>
        <v>0</v>
      </c>
      <c r="H10" s="158"/>
      <c r="I10" s="158">
        <f>SUM(I11:I15)</f>
        <v>0</v>
      </c>
      <c r="J10" s="158"/>
      <c r="K10" s="158">
        <f>SUM(K11:K15)</f>
        <v>27890</v>
      </c>
      <c r="L10" s="158"/>
      <c r="M10" s="158">
        <f>SUM(M11:M15)</f>
        <v>0</v>
      </c>
      <c r="N10" s="156"/>
      <c r="O10" s="156">
        <f>SUM(O11:O15)</f>
        <v>0</v>
      </c>
      <c r="P10" s="156"/>
      <c r="Q10" s="156">
        <f>SUM(Q11:Q15)</f>
        <v>0.129</v>
      </c>
      <c r="R10" s="156"/>
      <c r="S10" s="156"/>
      <c r="T10" s="159"/>
      <c r="U10" s="156">
        <f>SUM(U11:U15)</f>
        <v>0</v>
      </c>
      <c r="AE10" t="s">
        <v>104</v>
      </c>
    </row>
    <row r="11" spans="1:60" ht="22.5" outlineLevel="1" x14ac:dyDescent="0.2">
      <c r="A11" s="147">
        <v>2</v>
      </c>
      <c r="B11" s="147" t="s">
        <v>109</v>
      </c>
      <c r="C11" s="148" t="s">
        <v>110</v>
      </c>
      <c r="D11" s="149" t="s">
        <v>111</v>
      </c>
      <c r="E11" s="150">
        <v>1</v>
      </c>
      <c r="F11" s="173"/>
      <c r="G11" s="151">
        <f>F11*E11</f>
        <v>0</v>
      </c>
      <c r="H11" s="151">
        <v>0</v>
      </c>
      <c r="I11" s="151">
        <f>ROUND(E11*H11,2)</f>
        <v>0</v>
      </c>
      <c r="J11" s="151">
        <v>27890</v>
      </c>
      <c r="K11" s="151">
        <f>ROUND(E11*J11,2)</f>
        <v>27890</v>
      </c>
      <c r="L11" s="151">
        <v>21</v>
      </c>
      <c r="M11" s="151">
        <f>G11*(1+L11/100)</f>
        <v>0</v>
      </c>
      <c r="N11" s="149">
        <v>0</v>
      </c>
      <c r="O11" s="149">
        <f>ROUND(E11*N11,5)</f>
        <v>0</v>
      </c>
      <c r="P11" s="149">
        <v>0.129</v>
      </c>
      <c r="Q11" s="149">
        <f>ROUND(E11*P11,5)</f>
        <v>0.129</v>
      </c>
      <c r="R11" s="149"/>
      <c r="S11" s="149"/>
      <c r="T11" s="152">
        <v>0</v>
      </c>
      <c r="U11" s="149">
        <f>ROUND(E11*T11,2)</f>
        <v>0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112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47"/>
      <c r="B12" s="147"/>
      <c r="C12" s="229" t="s">
        <v>113</v>
      </c>
      <c r="D12" s="230"/>
      <c r="E12" s="231"/>
      <c r="F12" s="232"/>
      <c r="G12" s="233"/>
      <c r="H12" s="151"/>
      <c r="I12" s="151"/>
      <c r="J12" s="151"/>
      <c r="K12" s="151"/>
      <c r="L12" s="151"/>
      <c r="M12" s="151"/>
      <c r="N12" s="149"/>
      <c r="O12" s="149"/>
      <c r="P12" s="149"/>
      <c r="Q12" s="149"/>
      <c r="R12" s="149"/>
      <c r="S12" s="149"/>
      <c r="T12" s="152"/>
      <c r="U12" s="149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114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60" t="str">
        <f>C12</f>
        <v>- Vysekání rýh a drážek potřebných šířek a hloubek pro vedení potrubí VYT</v>
      </c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47"/>
      <c r="B13" s="147"/>
      <c r="C13" s="229" t="s">
        <v>115</v>
      </c>
      <c r="D13" s="230"/>
      <c r="E13" s="231"/>
      <c r="F13" s="232"/>
      <c r="G13" s="233"/>
      <c r="H13" s="151"/>
      <c r="I13" s="151"/>
      <c r="J13" s="151"/>
      <c r="K13" s="151"/>
      <c r="L13" s="151"/>
      <c r="M13" s="151"/>
      <c r="N13" s="149"/>
      <c r="O13" s="149"/>
      <c r="P13" s="149"/>
      <c r="Q13" s="149"/>
      <c r="R13" s="149"/>
      <c r="S13" s="149"/>
      <c r="T13" s="152"/>
      <c r="U13" s="149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114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60" t="str">
        <f>C13</f>
        <v>- Zapravení rýh a drážek pro instalaci potrubí VYT maltou</v>
      </c>
      <c r="BB13" s="153"/>
      <c r="BC13" s="153"/>
      <c r="BD13" s="153"/>
      <c r="BE13" s="153"/>
      <c r="BF13" s="153"/>
      <c r="BG13" s="153"/>
      <c r="BH13" s="153"/>
    </row>
    <row r="14" spans="1:60" ht="33.75" outlineLevel="1" x14ac:dyDescent="0.2">
      <c r="A14" s="147"/>
      <c r="B14" s="147"/>
      <c r="C14" s="229" t="s">
        <v>116</v>
      </c>
      <c r="D14" s="230"/>
      <c r="E14" s="231"/>
      <c r="F14" s="232"/>
      <c r="G14" s="233"/>
      <c r="H14" s="151"/>
      <c r="I14" s="151"/>
      <c r="J14" s="151"/>
      <c r="K14" s="151"/>
      <c r="L14" s="151"/>
      <c r="M14" s="151"/>
      <c r="N14" s="149"/>
      <c r="O14" s="149"/>
      <c r="P14" s="149"/>
      <c r="Q14" s="149"/>
      <c r="R14" s="149"/>
      <c r="S14" s="149"/>
      <c r="T14" s="152"/>
      <c r="U14" s="149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114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60" t="str">
        <f>C14</f>
        <v>- 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</v>
      </c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47"/>
      <c r="B15" s="147"/>
      <c r="C15" s="229" t="s">
        <v>117</v>
      </c>
      <c r="D15" s="230"/>
      <c r="E15" s="231"/>
      <c r="F15" s="232"/>
      <c r="G15" s="233"/>
      <c r="H15" s="151"/>
      <c r="I15" s="151"/>
      <c r="J15" s="151"/>
      <c r="K15" s="151"/>
      <c r="L15" s="151"/>
      <c r="M15" s="151"/>
      <c r="N15" s="149"/>
      <c r="O15" s="149"/>
      <c r="P15" s="149"/>
      <c r="Q15" s="149"/>
      <c r="R15" s="149"/>
      <c r="S15" s="149"/>
      <c r="T15" s="152"/>
      <c r="U15" s="149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114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60" t="str">
        <f>C15</f>
        <v>- Likvidace dle technologie a místa určené zhotovitelem, včetně poplatků za uložení odpadu</v>
      </c>
      <c r="BB15" s="153"/>
      <c r="BC15" s="153"/>
      <c r="BD15" s="153"/>
      <c r="BE15" s="153"/>
      <c r="BF15" s="153"/>
      <c r="BG15" s="153"/>
      <c r="BH15" s="153"/>
    </row>
    <row r="16" spans="1:60" x14ac:dyDescent="0.2">
      <c r="A16" s="154" t="s">
        <v>103</v>
      </c>
      <c r="B16" s="154" t="s">
        <v>62</v>
      </c>
      <c r="C16" s="155" t="s">
        <v>63</v>
      </c>
      <c r="D16" s="156"/>
      <c r="E16" s="157"/>
      <c r="F16" s="158"/>
      <c r="G16" s="158">
        <f>G17+G18+G19+G21+G24+G27+G28+G29+G33</f>
        <v>0</v>
      </c>
      <c r="H16" s="158"/>
      <c r="I16" s="158">
        <f>SUM(I17:I36)</f>
        <v>20473.02</v>
      </c>
      <c r="J16" s="158"/>
      <c r="K16" s="158">
        <f>SUM(K17:K36)</f>
        <v>101968.18</v>
      </c>
      <c r="L16" s="158"/>
      <c r="M16" s="158">
        <f>SUM(M17:M36)</f>
        <v>0</v>
      </c>
      <c r="N16" s="156"/>
      <c r="O16" s="156">
        <f>SUM(O17:O36)</f>
        <v>0.59423999999999999</v>
      </c>
      <c r="P16" s="156"/>
      <c r="Q16" s="156">
        <f>SUM(Q17:Q36)</f>
        <v>0</v>
      </c>
      <c r="R16" s="156"/>
      <c r="S16" s="156"/>
      <c r="T16" s="159"/>
      <c r="U16" s="156">
        <f>SUM(U17:U36)</f>
        <v>67.45</v>
      </c>
      <c r="AE16" t="s">
        <v>104</v>
      </c>
    </row>
    <row r="17" spans="1:60" ht="22.5" outlineLevel="1" x14ac:dyDescent="0.2">
      <c r="A17" s="147">
        <v>3</v>
      </c>
      <c r="B17" s="147" t="s">
        <v>118</v>
      </c>
      <c r="C17" s="148" t="s">
        <v>119</v>
      </c>
      <c r="D17" s="149" t="s">
        <v>111</v>
      </c>
      <c r="E17" s="150">
        <v>1</v>
      </c>
      <c r="F17" s="173"/>
      <c r="G17" s="151">
        <f>F17*E17</f>
        <v>0</v>
      </c>
      <c r="H17" s="151">
        <v>2.2799999999999998</v>
      </c>
      <c r="I17" s="151">
        <f>ROUND(E17*H17,2)</f>
        <v>2.2799999999999998</v>
      </c>
      <c r="J17" s="151">
        <v>8737.7199999999993</v>
      </c>
      <c r="K17" s="151">
        <f>ROUND(E17*J17,2)</f>
        <v>8737.7199999999993</v>
      </c>
      <c r="L17" s="151">
        <v>21</v>
      </c>
      <c r="M17" s="151">
        <f>G17*(1+L17/100)</f>
        <v>0</v>
      </c>
      <c r="N17" s="149">
        <v>0</v>
      </c>
      <c r="O17" s="149">
        <f>ROUND(E17*N17,5)</f>
        <v>0</v>
      </c>
      <c r="P17" s="149">
        <v>0</v>
      </c>
      <c r="Q17" s="149">
        <f>ROUND(E17*P17,5)</f>
        <v>0</v>
      </c>
      <c r="R17" s="149"/>
      <c r="S17" s="149"/>
      <c r="T17" s="152">
        <v>6.2E-2</v>
      </c>
      <c r="U17" s="149">
        <f>ROUND(E17*T17,2)</f>
        <v>0.06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112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47">
        <v>4</v>
      </c>
      <c r="B18" s="147" t="s">
        <v>120</v>
      </c>
      <c r="C18" s="148" t="s">
        <v>121</v>
      </c>
      <c r="D18" s="149" t="s">
        <v>111</v>
      </c>
      <c r="E18" s="150">
        <v>1</v>
      </c>
      <c r="F18" s="173"/>
      <c r="G18" s="151">
        <f t="shared" ref="G18:G21" si="0">F18*E18</f>
        <v>0</v>
      </c>
      <c r="H18" s="151">
        <v>2.2799999999999998</v>
      </c>
      <c r="I18" s="151">
        <f>ROUND(E18*H18,2)</f>
        <v>2.2799999999999998</v>
      </c>
      <c r="J18" s="151">
        <v>2586.7199999999998</v>
      </c>
      <c r="K18" s="151">
        <f>ROUND(E18*J18,2)</f>
        <v>2586.7199999999998</v>
      </c>
      <c r="L18" s="151">
        <v>21</v>
      </c>
      <c r="M18" s="151">
        <f>G18*(1+L18/100)</f>
        <v>0</v>
      </c>
      <c r="N18" s="149">
        <v>0</v>
      </c>
      <c r="O18" s="149">
        <f>ROUND(E18*N18,5)</f>
        <v>0</v>
      </c>
      <c r="P18" s="149">
        <v>0</v>
      </c>
      <c r="Q18" s="149">
        <f>ROUND(E18*P18,5)</f>
        <v>0</v>
      </c>
      <c r="R18" s="149"/>
      <c r="S18" s="149"/>
      <c r="T18" s="152">
        <v>6.2E-2</v>
      </c>
      <c r="U18" s="149">
        <f>ROUND(E18*T18,2)</f>
        <v>0.06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112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47">
        <v>5</v>
      </c>
      <c r="B19" s="147" t="s">
        <v>122</v>
      </c>
      <c r="C19" s="148" t="s">
        <v>123</v>
      </c>
      <c r="D19" s="149" t="s">
        <v>124</v>
      </c>
      <c r="E19" s="150">
        <v>423.76499999999999</v>
      </c>
      <c r="F19" s="173"/>
      <c r="G19" s="151">
        <f t="shared" si="0"/>
        <v>0</v>
      </c>
      <c r="H19" s="151">
        <v>2.2799999999999998</v>
      </c>
      <c r="I19" s="151">
        <f>ROUND(E19*H19,2)</f>
        <v>966.18</v>
      </c>
      <c r="J19" s="151">
        <v>44.519999999999996</v>
      </c>
      <c r="K19" s="151">
        <f>ROUND(E19*J19,2)</f>
        <v>18866.02</v>
      </c>
      <c r="L19" s="151">
        <v>21</v>
      </c>
      <c r="M19" s="151">
        <f>G19*(1+L19/100)</f>
        <v>0</v>
      </c>
      <c r="N19" s="149">
        <v>1.0000000000000001E-5</v>
      </c>
      <c r="O19" s="149">
        <f>ROUND(E19*N19,5)</f>
        <v>4.2399999999999998E-3</v>
      </c>
      <c r="P19" s="149">
        <v>0</v>
      </c>
      <c r="Q19" s="149">
        <f>ROUND(E19*P19,5)</f>
        <v>0</v>
      </c>
      <c r="R19" s="149"/>
      <c r="S19" s="149"/>
      <c r="T19" s="152">
        <v>6.2E-2</v>
      </c>
      <c r="U19" s="149">
        <f>ROUND(E19*T19,2)</f>
        <v>26.27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112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47"/>
      <c r="B20" s="147"/>
      <c r="C20" s="161" t="s">
        <v>125</v>
      </c>
      <c r="D20" s="162"/>
      <c r="E20" s="163">
        <v>423.76499999999999</v>
      </c>
      <c r="F20" s="173"/>
      <c r="G20" s="151"/>
      <c r="H20" s="151"/>
      <c r="I20" s="151"/>
      <c r="J20" s="151"/>
      <c r="K20" s="151"/>
      <c r="L20" s="151"/>
      <c r="M20" s="151"/>
      <c r="N20" s="149"/>
      <c r="O20" s="149"/>
      <c r="P20" s="149"/>
      <c r="Q20" s="149"/>
      <c r="R20" s="149"/>
      <c r="S20" s="149"/>
      <c r="T20" s="152"/>
      <c r="U20" s="149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126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47">
        <v>6</v>
      </c>
      <c r="B21" s="147" t="s">
        <v>127</v>
      </c>
      <c r="C21" s="148" t="s">
        <v>128</v>
      </c>
      <c r="D21" s="149" t="s">
        <v>129</v>
      </c>
      <c r="E21" s="150">
        <v>1</v>
      </c>
      <c r="F21" s="173"/>
      <c r="G21" s="151">
        <f t="shared" si="0"/>
        <v>0</v>
      </c>
      <c r="H21" s="151">
        <v>0</v>
      </c>
      <c r="I21" s="151">
        <f>ROUND(E21*H21,2)</f>
        <v>0</v>
      </c>
      <c r="J21" s="151">
        <v>5890</v>
      </c>
      <c r="K21" s="151">
        <f>ROUND(E21*J21,2)</f>
        <v>5890</v>
      </c>
      <c r="L21" s="151">
        <v>21</v>
      </c>
      <c r="M21" s="151">
        <f>G21*(1+L21/100)</f>
        <v>0</v>
      </c>
      <c r="N21" s="149">
        <v>0</v>
      </c>
      <c r="O21" s="149">
        <f>ROUND(E21*N21,5)</f>
        <v>0</v>
      </c>
      <c r="P21" s="149">
        <v>0</v>
      </c>
      <c r="Q21" s="149">
        <f>ROUND(E21*P21,5)</f>
        <v>0</v>
      </c>
      <c r="R21" s="149"/>
      <c r="S21" s="149"/>
      <c r="T21" s="152">
        <v>0</v>
      </c>
      <c r="U21" s="149">
        <f>ROUND(E21*T21,2)</f>
        <v>0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112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47"/>
      <c r="B22" s="147"/>
      <c r="C22" s="229" t="s">
        <v>130</v>
      </c>
      <c r="D22" s="230"/>
      <c r="E22" s="231"/>
      <c r="F22" s="232"/>
      <c r="G22" s="233"/>
      <c r="H22" s="151"/>
      <c r="I22" s="151"/>
      <c r="J22" s="151"/>
      <c r="K22" s="151"/>
      <c r="L22" s="151"/>
      <c r="M22" s="151"/>
      <c r="N22" s="149"/>
      <c r="O22" s="149"/>
      <c r="P22" s="149"/>
      <c r="Q22" s="149"/>
      <c r="R22" s="149"/>
      <c r="S22" s="149"/>
      <c r="T22" s="152"/>
      <c r="U22" s="149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114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60" t="str">
        <f>C22</f>
        <v>- V ceně veškeré nutné práce a dodávky pro utěsňění prostupu (ucpávky, tmely, izolace apod.)</v>
      </c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47"/>
      <c r="B23" s="147"/>
      <c r="C23" s="229" t="s">
        <v>131</v>
      </c>
      <c r="D23" s="230"/>
      <c r="E23" s="231"/>
      <c r="F23" s="232"/>
      <c r="G23" s="233"/>
      <c r="H23" s="151"/>
      <c r="I23" s="151"/>
      <c r="J23" s="151"/>
      <c r="K23" s="151"/>
      <c r="L23" s="151"/>
      <c r="M23" s="151"/>
      <c r="N23" s="149"/>
      <c r="O23" s="149"/>
      <c r="P23" s="149"/>
      <c r="Q23" s="149"/>
      <c r="R23" s="149"/>
      <c r="S23" s="149"/>
      <c r="T23" s="152"/>
      <c r="U23" s="149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114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60" t="str">
        <f>C23</f>
        <v>- Utěsňovací a výplňový materiál pro vyplnění prostoru mezi potrubím a otvorem (prostupem) v konstrukcích pro vyrovnání provrchu pro omítky/finální úpravu povrchu</v>
      </c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47">
        <v>7</v>
      </c>
      <c r="B24" s="147" t="s">
        <v>132</v>
      </c>
      <c r="C24" s="148" t="s">
        <v>133</v>
      </c>
      <c r="D24" s="149" t="s">
        <v>134</v>
      </c>
      <c r="E24" s="150">
        <v>10</v>
      </c>
      <c r="F24" s="173"/>
      <c r="G24" s="151">
        <f t="shared" ref="G24" si="1">F24*E24</f>
        <v>0</v>
      </c>
      <c r="H24" s="151">
        <v>1950</v>
      </c>
      <c r="I24" s="151">
        <f>ROUND(E24*H24,2)</f>
        <v>19500</v>
      </c>
      <c r="J24" s="151">
        <v>0</v>
      </c>
      <c r="K24" s="151">
        <f>ROUND(E24*J24,2)</f>
        <v>0</v>
      </c>
      <c r="L24" s="151">
        <v>21</v>
      </c>
      <c r="M24" s="151">
        <f>G24*(1+L24/100)</f>
        <v>0</v>
      </c>
      <c r="N24" s="149">
        <v>5.8999999999999997E-2</v>
      </c>
      <c r="O24" s="149">
        <f>ROUND(E24*N24,5)</f>
        <v>0.59</v>
      </c>
      <c r="P24" s="149">
        <v>0</v>
      </c>
      <c r="Q24" s="149">
        <f>ROUND(E24*P24,5)</f>
        <v>0</v>
      </c>
      <c r="R24" s="149"/>
      <c r="S24" s="149"/>
      <c r="T24" s="152">
        <v>0</v>
      </c>
      <c r="U24" s="149">
        <f>ROUND(E24*T24,2)</f>
        <v>0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135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47"/>
      <c r="B25" s="147"/>
      <c r="C25" s="229" t="s">
        <v>136</v>
      </c>
      <c r="D25" s="230"/>
      <c r="E25" s="231"/>
      <c r="F25" s="232"/>
      <c r="G25" s="233"/>
      <c r="H25" s="151"/>
      <c r="I25" s="151"/>
      <c r="J25" s="151"/>
      <c r="K25" s="151"/>
      <c r="L25" s="151"/>
      <c r="M25" s="151"/>
      <c r="N25" s="149"/>
      <c r="O25" s="149"/>
      <c r="P25" s="149"/>
      <c r="Q25" s="149"/>
      <c r="R25" s="149"/>
      <c r="S25" s="149"/>
      <c r="T25" s="152"/>
      <c r="U25" s="149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114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60" t="str">
        <f>C25</f>
        <v>- Včetně prokabelování, zprovoznění, kotvící a montážní prvky zajišťující funkční celek</v>
      </c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47"/>
      <c r="B26" s="147"/>
      <c r="C26" s="229" t="s">
        <v>137</v>
      </c>
      <c r="D26" s="230"/>
      <c r="E26" s="231"/>
      <c r="F26" s="232"/>
      <c r="G26" s="233"/>
      <c r="H26" s="151"/>
      <c r="I26" s="151"/>
      <c r="J26" s="151"/>
      <c r="K26" s="151"/>
      <c r="L26" s="151"/>
      <c r="M26" s="151"/>
      <c r="N26" s="149"/>
      <c r="O26" s="149"/>
      <c r="P26" s="149"/>
      <c r="Q26" s="149"/>
      <c r="R26" s="149"/>
      <c r="S26" s="149"/>
      <c r="T26" s="152"/>
      <c r="U26" s="149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114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60" t="str">
        <f>C26</f>
        <v>- Specifikace dle PD</v>
      </c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47">
        <v>8</v>
      </c>
      <c r="B27" s="147" t="s">
        <v>138</v>
      </c>
      <c r="C27" s="148" t="s">
        <v>139</v>
      </c>
      <c r="D27" s="149" t="s">
        <v>134</v>
      </c>
      <c r="E27" s="150">
        <v>1</v>
      </c>
      <c r="F27" s="173"/>
      <c r="G27" s="151">
        <f t="shared" ref="G27:G29" si="2">F27*E27</f>
        <v>0</v>
      </c>
      <c r="H27" s="151">
        <v>0</v>
      </c>
      <c r="I27" s="151">
        <f>ROUND(E27*H27,2)</f>
        <v>0</v>
      </c>
      <c r="J27" s="151">
        <v>15200</v>
      </c>
      <c r="K27" s="151">
        <f>ROUND(E27*J27,2)</f>
        <v>15200</v>
      </c>
      <c r="L27" s="151">
        <v>21</v>
      </c>
      <c r="M27" s="151">
        <f>G27*(1+L27/100)</f>
        <v>0</v>
      </c>
      <c r="N27" s="149">
        <v>0</v>
      </c>
      <c r="O27" s="149">
        <f>ROUND(E27*N27,5)</f>
        <v>0</v>
      </c>
      <c r="P27" s="149">
        <v>0</v>
      </c>
      <c r="Q27" s="149">
        <f>ROUND(E27*P27,5)</f>
        <v>0</v>
      </c>
      <c r="R27" s="149"/>
      <c r="S27" s="149"/>
      <c r="T27" s="152">
        <v>0</v>
      </c>
      <c r="U27" s="149">
        <f>ROUND(E27*T27,2)</f>
        <v>0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112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47">
        <v>9</v>
      </c>
      <c r="B28" s="147" t="s">
        <v>140</v>
      </c>
      <c r="C28" s="148" t="s">
        <v>141</v>
      </c>
      <c r="D28" s="149" t="s">
        <v>111</v>
      </c>
      <c r="E28" s="150">
        <v>1</v>
      </c>
      <c r="F28" s="173"/>
      <c r="G28" s="151">
        <f t="shared" si="2"/>
        <v>0</v>
      </c>
      <c r="H28" s="151">
        <v>2.2799999999999998</v>
      </c>
      <c r="I28" s="151">
        <f>ROUND(E28*H28,2)</f>
        <v>2.2799999999999998</v>
      </c>
      <c r="J28" s="151">
        <v>2407.7199999999998</v>
      </c>
      <c r="K28" s="151">
        <f>ROUND(E28*J28,2)</f>
        <v>2407.7199999999998</v>
      </c>
      <c r="L28" s="151">
        <v>21</v>
      </c>
      <c r="M28" s="151">
        <f>G28*(1+L28/100)</f>
        <v>0</v>
      </c>
      <c r="N28" s="149">
        <v>0</v>
      </c>
      <c r="O28" s="149">
        <f>ROUND(E28*N28,5)</f>
        <v>0</v>
      </c>
      <c r="P28" s="149">
        <v>0</v>
      </c>
      <c r="Q28" s="149">
        <f>ROUND(E28*P28,5)</f>
        <v>0</v>
      </c>
      <c r="R28" s="149"/>
      <c r="S28" s="149"/>
      <c r="T28" s="152">
        <v>6.2E-2</v>
      </c>
      <c r="U28" s="149">
        <f>ROUND(E28*T28,2)</f>
        <v>0.06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112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47">
        <v>10</v>
      </c>
      <c r="B29" s="147" t="s">
        <v>142</v>
      </c>
      <c r="C29" s="148" t="s">
        <v>143</v>
      </c>
      <c r="D29" s="149" t="s">
        <v>144</v>
      </c>
      <c r="E29" s="150">
        <v>40</v>
      </c>
      <c r="F29" s="173"/>
      <c r="G29" s="151">
        <f t="shared" si="2"/>
        <v>0</v>
      </c>
      <c r="H29" s="151">
        <v>0</v>
      </c>
      <c r="I29" s="151">
        <f>ROUND(E29*H29,2)</f>
        <v>0</v>
      </c>
      <c r="J29" s="151">
        <v>837</v>
      </c>
      <c r="K29" s="151">
        <f>ROUND(E29*J29,2)</f>
        <v>33480</v>
      </c>
      <c r="L29" s="151">
        <v>21</v>
      </c>
      <c r="M29" s="151">
        <f>G29*(1+L29/100)</f>
        <v>0</v>
      </c>
      <c r="N29" s="149">
        <v>0</v>
      </c>
      <c r="O29" s="149">
        <f>ROUND(E29*N29,5)</f>
        <v>0</v>
      </c>
      <c r="P29" s="149">
        <v>0</v>
      </c>
      <c r="Q29" s="149">
        <f>ROUND(E29*P29,5)</f>
        <v>0</v>
      </c>
      <c r="R29" s="149"/>
      <c r="S29" s="149"/>
      <c r="T29" s="152">
        <v>1</v>
      </c>
      <c r="U29" s="149">
        <f>ROUND(E29*T29,2)</f>
        <v>40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108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47"/>
      <c r="B30" s="147"/>
      <c r="C30" s="229" t="s">
        <v>145</v>
      </c>
      <c r="D30" s="230"/>
      <c r="E30" s="231"/>
      <c r="F30" s="232"/>
      <c r="G30" s="233"/>
      <c r="H30" s="151"/>
      <c r="I30" s="151"/>
      <c r="J30" s="151"/>
      <c r="K30" s="151"/>
      <c r="L30" s="151"/>
      <c r="M30" s="151"/>
      <c r="N30" s="149"/>
      <c r="O30" s="149"/>
      <c r="P30" s="149"/>
      <c r="Q30" s="149"/>
      <c r="R30" s="149"/>
      <c r="S30" s="149"/>
      <c r="T30" s="152"/>
      <c r="U30" s="149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114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60" t="str">
        <f>C30</f>
        <v>- HZS montáží VZT zařízení na stavebních objektech - montér VYT</v>
      </c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47"/>
      <c r="B31" s="147"/>
      <c r="C31" s="229" t="s">
        <v>280</v>
      </c>
      <c r="D31" s="230"/>
      <c r="E31" s="231"/>
      <c r="F31" s="232"/>
      <c r="G31" s="233"/>
      <c r="H31" s="151"/>
      <c r="I31" s="151"/>
      <c r="J31" s="151"/>
      <c r="K31" s="151"/>
      <c r="L31" s="151"/>
      <c r="M31" s="151"/>
      <c r="N31" s="149"/>
      <c r="O31" s="149"/>
      <c r="P31" s="149"/>
      <c r="Q31" s="149"/>
      <c r="R31" s="149"/>
      <c r="S31" s="149"/>
      <c r="T31" s="152"/>
      <c r="U31" s="149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114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60" t="str">
        <f>C31</f>
        <v>- Stavební práce a dodávky spojené s provedením funkčního celku VYT</v>
      </c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47"/>
      <c r="B32" s="147"/>
      <c r="C32" s="229" t="s">
        <v>146</v>
      </c>
      <c r="D32" s="230"/>
      <c r="E32" s="231"/>
      <c r="F32" s="232"/>
      <c r="G32" s="233"/>
      <c r="H32" s="151"/>
      <c r="I32" s="151"/>
      <c r="J32" s="151"/>
      <c r="K32" s="151"/>
      <c r="L32" s="151"/>
      <c r="M32" s="151"/>
      <c r="N32" s="149"/>
      <c r="O32" s="149"/>
      <c r="P32" s="149"/>
      <c r="Q32" s="149"/>
      <c r="R32" s="149"/>
      <c r="S32" s="149"/>
      <c r="T32" s="152"/>
      <c r="U32" s="149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114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60" t="str">
        <f>C32</f>
        <v>- Výpomoce, doplňkové práce a dodávky, kompletace, apod.</v>
      </c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47">
        <v>11</v>
      </c>
      <c r="B33" s="147" t="s">
        <v>147</v>
      </c>
      <c r="C33" s="148" t="s">
        <v>148</v>
      </c>
      <c r="D33" s="149" t="s">
        <v>111</v>
      </c>
      <c r="E33" s="150">
        <v>1</v>
      </c>
      <c r="F33" s="173"/>
      <c r="G33" s="151">
        <f t="shared" ref="G33" si="3">F33*E33</f>
        <v>0</v>
      </c>
      <c r="H33" s="151">
        <v>0</v>
      </c>
      <c r="I33" s="151">
        <f>ROUND(E33*H33,2)</f>
        <v>0</v>
      </c>
      <c r="J33" s="151">
        <v>14800</v>
      </c>
      <c r="K33" s="151">
        <f>ROUND(E33*J33,2)</f>
        <v>14800</v>
      </c>
      <c r="L33" s="151">
        <v>21</v>
      </c>
      <c r="M33" s="151">
        <f>G33*(1+L33/100)</f>
        <v>0</v>
      </c>
      <c r="N33" s="149">
        <v>0</v>
      </c>
      <c r="O33" s="149">
        <f>ROUND(E33*N33,5)</f>
        <v>0</v>
      </c>
      <c r="P33" s="149">
        <v>0</v>
      </c>
      <c r="Q33" s="149">
        <f>ROUND(E33*P33,5)</f>
        <v>0</v>
      </c>
      <c r="R33" s="149"/>
      <c r="S33" s="149"/>
      <c r="T33" s="152">
        <v>1</v>
      </c>
      <c r="U33" s="149">
        <f>ROUND(E33*T33,2)</f>
        <v>1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112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47"/>
      <c r="B34" s="147"/>
      <c r="C34" s="229" t="s">
        <v>149</v>
      </c>
      <c r="D34" s="230"/>
      <c r="E34" s="231"/>
      <c r="F34" s="232"/>
      <c r="G34" s="233"/>
      <c r="H34" s="151"/>
      <c r="I34" s="151"/>
      <c r="J34" s="151"/>
      <c r="K34" s="151"/>
      <c r="L34" s="151"/>
      <c r="M34" s="151"/>
      <c r="N34" s="149"/>
      <c r="O34" s="149"/>
      <c r="P34" s="149"/>
      <c r="Q34" s="149"/>
      <c r="R34" s="149"/>
      <c r="S34" s="149"/>
      <c r="T34" s="152"/>
      <c r="U34" s="149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114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60" t="str">
        <f>C34</f>
        <v>- HZS montáží VZT zařízení na stavebních objektech - montér VZT</v>
      </c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47"/>
      <c r="B35" s="147"/>
      <c r="C35" s="229" t="s">
        <v>281</v>
      </c>
      <c r="D35" s="230"/>
      <c r="E35" s="231"/>
      <c r="F35" s="232"/>
      <c r="G35" s="233"/>
      <c r="H35" s="151"/>
      <c r="I35" s="151"/>
      <c r="J35" s="151"/>
      <c r="K35" s="151"/>
      <c r="L35" s="151"/>
      <c r="M35" s="151"/>
      <c r="N35" s="149"/>
      <c r="O35" s="149"/>
      <c r="P35" s="149"/>
      <c r="Q35" s="149"/>
      <c r="R35" s="149"/>
      <c r="S35" s="149"/>
      <c r="T35" s="152"/>
      <c r="U35" s="149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114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60" t="str">
        <f>C35</f>
        <v>- Stavební práce a dodávky spojené s provedením funkčního celku VZT</v>
      </c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47"/>
      <c r="B36" s="147"/>
      <c r="C36" s="229" t="s">
        <v>146</v>
      </c>
      <c r="D36" s="230"/>
      <c r="E36" s="231"/>
      <c r="F36" s="232"/>
      <c r="G36" s="233"/>
      <c r="H36" s="151"/>
      <c r="I36" s="151"/>
      <c r="J36" s="151"/>
      <c r="K36" s="151"/>
      <c r="L36" s="151"/>
      <c r="M36" s="151"/>
      <c r="N36" s="149"/>
      <c r="O36" s="149"/>
      <c r="P36" s="149"/>
      <c r="Q36" s="149"/>
      <c r="R36" s="149"/>
      <c r="S36" s="149"/>
      <c r="T36" s="152"/>
      <c r="U36" s="149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114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60" t="str">
        <f>C36</f>
        <v>- Výpomoce, doplňkové práce a dodávky, kompletace, apod.</v>
      </c>
      <c r="BB36" s="153"/>
      <c r="BC36" s="153"/>
      <c r="BD36" s="153"/>
      <c r="BE36" s="153"/>
      <c r="BF36" s="153"/>
      <c r="BG36" s="153"/>
      <c r="BH36" s="153"/>
    </row>
    <row r="37" spans="1:60" x14ac:dyDescent="0.2">
      <c r="A37" s="154" t="s">
        <v>103</v>
      </c>
      <c r="B37" s="154" t="s">
        <v>64</v>
      </c>
      <c r="C37" s="155" t="s">
        <v>65</v>
      </c>
      <c r="D37" s="156"/>
      <c r="E37" s="157"/>
      <c r="F37" s="158"/>
      <c r="G37" s="158">
        <f>G38+G50</f>
        <v>0</v>
      </c>
      <c r="H37" s="158"/>
      <c r="I37" s="158">
        <f>SUM(I38:I50)</f>
        <v>249719.69</v>
      </c>
      <c r="J37" s="158"/>
      <c r="K37" s="158">
        <f>SUM(K38:K50)</f>
        <v>128961.51</v>
      </c>
      <c r="L37" s="158"/>
      <c r="M37" s="158">
        <f>SUM(M38:M50)</f>
        <v>0</v>
      </c>
      <c r="N37" s="156"/>
      <c r="O37" s="156">
        <f>SUM(O38:O50)</f>
        <v>0.35899999999999999</v>
      </c>
      <c r="P37" s="156"/>
      <c r="Q37" s="156">
        <f>SUM(Q38:Q50)</f>
        <v>0</v>
      </c>
      <c r="R37" s="156"/>
      <c r="S37" s="156"/>
      <c r="T37" s="159"/>
      <c r="U37" s="156">
        <f>SUM(U38:U50)</f>
        <v>33.799999999999997</v>
      </c>
      <c r="AE37" t="s">
        <v>104</v>
      </c>
    </row>
    <row r="38" spans="1:60" outlineLevel="1" x14ac:dyDescent="0.2">
      <c r="A38" s="147">
        <v>12</v>
      </c>
      <c r="B38" s="147" t="s">
        <v>150</v>
      </c>
      <c r="C38" s="148" t="s">
        <v>151</v>
      </c>
      <c r="D38" s="149" t="s">
        <v>134</v>
      </c>
      <c r="E38" s="150">
        <v>1</v>
      </c>
      <c r="F38" s="173"/>
      <c r="G38" s="151">
        <f t="shared" ref="G38" si="4">F38*E38</f>
        <v>0</v>
      </c>
      <c r="H38" s="151">
        <v>249719.69</v>
      </c>
      <c r="I38" s="151">
        <f>ROUND(E38*H38,2)</f>
        <v>249719.69</v>
      </c>
      <c r="J38" s="151">
        <v>126590.31</v>
      </c>
      <c r="K38" s="151">
        <f>ROUND(E38*J38,2)</f>
        <v>126590.31</v>
      </c>
      <c r="L38" s="151">
        <v>21</v>
      </c>
      <c r="M38" s="151">
        <f>G38*(1+L38/100)</f>
        <v>0</v>
      </c>
      <c r="N38" s="149">
        <v>0.35899999999999999</v>
      </c>
      <c r="O38" s="149">
        <f>ROUND(E38*N38,5)</f>
        <v>0.35899999999999999</v>
      </c>
      <c r="P38" s="149">
        <v>0</v>
      </c>
      <c r="Q38" s="149">
        <f>ROUND(E38*P38,5)</f>
        <v>0</v>
      </c>
      <c r="R38" s="149"/>
      <c r="S38" s="149"/>
      <c r="T38" s="152">
        <v>30</v>
      </c>
      <c r="U38" s="149">
        <f>ROUND(E38*T38,2)</f>
        <v>30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108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47"/>
      <c r="B39" s="147"/>
      <c r="C39" s="229" t="s">
        <v>152</v>
      </c>
      <c r="D39" s="230"/>
      <c r="E39" s="231"/>
      <c r="F39" s="232"/>
      <c r="G39" s="233"/>
      <c r="H39" s="151"/>
      <c r="I39" s="151"/>
      <c r="J39" s="151"/>
      <c r="K39" s="151"/>
      <c r="L39" s="151"/>
      <c r="M39" s="151"/>
      <c r="N39" s="149"/>
      <c r="O39" s="149"/>
      <c r="P39" s="149"/>
      <c r="Q39" s="149"/>
      <c r="R39" s="149"/>
      <c r="S39" s="149"/>
      <c r="T39" s="152"/>
      <c r="U39" s="149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114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60" t="str">
        <f t="shared" ref="BA39:BA49" si="5">C39</f>
        <v>- Topný faktor 2,92 při teplotním spádu B-7W35</v>
      </c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47"/>
      <c r="B40" s="147"/>
      <c r="C40" s="229" t="s">
        <v>153</v>
      </c>
      <c r="D40" s="230"/>
      <c r="E40" s="231"/>
      <c r="F40" s="232"/>
      <c r="G40" s="233"/>
      <c r="H40" s="151"/>
      <c r="I40" s="151"/>
      <c r="J40" s="151"/>
      <c r="K40" s="151"/>
      <c r="L40" s="151"/>
      <c r="M40" s="151"/>
      <c r="N40" s="149"/>
      <c r="O40" s="149"/>
      <c r="P40" s="149"/>
      <c r="Q40" s="149"/>
      <c r="R40" s="149"/>
      <c r="S40" s="149"/>
      <c r="T40" s="152"/>
      <c r="U40" s="149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114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60" t="str">
        <f t="shared" si="5"/>
        <v>- Vnitřní a venkovní jendotka v provedení monoblok</v>
      </c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47"/>
      <c r="B41" s="147"/>
      <c r="C41" s="229" t="s">
        <v>154</v>
      </c>
      <c r="D41" s="230"/>
      <c r="E41" s="231"/>
      <c r="F41" s="232"/>
      <c r="G41" s="233"/>
      <c r="H41" s="151"/>
      <c r="I41" s="151"/>
      <c r="J41" s="151"/>
      <c r="K41" s="151"/>
      <c r="L41" s="151"/>
      <c r="M41" s="151"/>
      <c r="N41" s="149"/>
      <c r="O41" s="149"/>
      <c r="P41" s="149"/>
      <c r="Q41" s="149"/>
      <c r="R41" s="149"/>
      <c r="S41" s="149"/>
      <c r="T41" s="152"/>
      <c r="U41" s="149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114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60" t="str">
        <f t="shared" si="5"/>
        <v>- Propojení vodním okruhem</v>
      </c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47"/>
      <c r="B42" s="147"/>
      <c r="C42" s="229" t="s">
        <v>155</v>
      </c>
      <c r="D42" s="230"/>
      <c r="E42" s="231"/>
      <c r="F42" s="232"/>
      <c r="G42" s="233"/>
      <c r="H42" s="151"/>
      <c r="I42" s="151"/>
      <c r="J42" s="151"/>
      <c r="K42" s="151"/>
      <c r="L42" s="151"/>
      <c r="M42" s="151"/>
      <c r="N42" s="149"/>
      <c r="O42" s="149"/>
      <c r="P42" s="149"/>
      <c r="Q42" s="149"/>
      <c r="R42" s="149"/>
      <c r="S42" s="149"/>
      <c r="T42" s="152"/>
      <c r="U42" s="149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114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60" t="str">
        <f t="shared" si="5"/>
        <v>- Řízení vestavěným řídícím a měřícím modulem (vlastní systém MAR)</v>
      </c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47"/>
      <c r="B43" s="147"/>
      <c r="C43" s="229" t="s">
        <v>156</v>
      </c>
      <c r="D43" s="230"/>
      <c r="E43" s="231"/>
      <c r="F43" s="232"/>
      <c r="G43" s="233"/>
      <c r="H43" s="151"/>
      <c r="I43" s="151"/>
      <c r="J43" s="151"/>
      <c r="K43" s="151"/>
      <c r="L43" s="151"/>
      <c r="M43" s="151"/>
      <c r="N43" s="149"/>
      <c r="O43" s="149"/>
      <c r="P43" s="149"/>
      <c r="Q43" s="149"/>
      <c r="R43" s="149"/>
      <c r="S43" s="149"/>
      <c r="T43" s="152"/>
      <c r="U43" s="149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114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60" t="str">
        <f t="shared" si="5"/>
        <v>- Doplňková patrona elektro TČ o kaskádovém výkonu 2-4-6-9kW</v>
      </c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47"/>
      <c r="B44" s="147"/>
      <c r="C44" s="229" t="s">
        <v>157</v>
      </c>
      <c r="D44" s="230"/>
      <c r="E44" s="231"/>
      <c r="F44" s="232"/>
      <c r="G44" s="233"/>
      <c r="H44" s="151"/>
      <c r="I44" s="151"/>
      <c r="J44" s="151"/>
      <c r="K44" s="151"/>
      <c r="L44" s="151"/>
      <c r="M44" s="151"/>
      <c r="N44" s="149"/>
      <c r="O44" s="149"/>
      <c r="P44" s="149"/>
      <c r="Q44" s="149"/>
      <c r="R44" s="149"/>
      <c r="S44" s="149"/>
      <c r="T44" s="152"/>
      <c r="U44" s="149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114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60" t="str">
        <f t="shared" si="5"/>
        <v>- Zásobník TV</v>
      </c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47"/>
      <c r="B45" s="147"/>
      <c r="C45" s="229" t="s">
        <v>158</v>
      </c>
      <c r="D45" s="230"/>
      <c r="E45" s="231"/>
      <c r="F45" s="232"/>
      <c r="G45" s="233"/>
      <c r="H45" s="151"/>
      <c r="I45" s="151"/>
      <c r="J45" s="151"/>
      <c r="K45" s="151"/>
      <c r="L45" s="151"/>
      <c r="M45" s="151"/>
      <c r="N45" s="149"/>
      <c r="O45" s="149"/>
      <c r="P45" s="149"/>
      <c r="Q45" s="149"/>
      <c r="R45" s="149"/>
      <c r="S45" s="149"/>
      <c r="T45" s="152"/>
      <c r="U45" s="149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114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60" t="str">
        <f t="shared" si="5"/>
        <v>- Prokabelování a napojení a seřízení ovládací prvků s jednotkou</v>
      </c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47"/>
      <c r="B46" s="147"/>
      <c r="C46" s="229" t="s">
        <v>159</v>
      </c>
      <c r="D46" s="230"/>
      <c r="E46" s="231"/>
      <c r="F46" s="232"/>
      <c r="G46" s="233"/>
      <c r="H46" s="151"/>
      <c r="I46" s="151"/>
      <c r="J46" s="151"/>
      <c r="K46" s="151"/>
      <c r="L46" s="151"/>
      <c r="M46" s="151"/>
      <c r="N46" s="149"/>
      <c r="O46" s="149"/>
      <c r="P46" s="149"/>
      <c r="Q46" s="149"/>
      <c r="R46" s="149"/>
      <c r="S46" s="149"/>
      <c r="T46" s="152"/>
      <c r="U46" s="149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114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60" t="str">
        <f t="shared" si="5"/>
        <v>- Kotvíci a montážní prvky</v>
      </c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47"/>
      <c r="B47" s="147"/>
      <c r="C47" s="229" t="s">
        <v>160</v>
      </c>
      <c r="D47" s="230"/>
      <c r="E47" s="231"/>
      <c r="F47" s="232"/>
      <c r="G47" s="233"/>
      <c r="H47" s="151"/>
      <c r="I47" s="151"/>
      <c r="J47" s="151"/>
      <c r="K47" s="151"/>
      <c r="L47" s="151"/>
      <c r="M47" s="151"/>
      <c r="N47" s="149"/>
      <c r="O47" s="149"/>
      <c r="P47" s="149"/>
      <c r="Q47" s="149"/>
      <c r="R47" s="149"/>
      <c r="S47" s="149"/>
      <c r="T47" s="152"/>
      <c r="U47" s="149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114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60" t="str">
        <f t="shared" si="5"/>
        <v>- Akustické a antivibrační opatření</v>
      </c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47"/>
      <c r="B48" s="147"/>
      <c r="C48" s="229" t="s">
        <v>161</v>
      </c>
      <c r="D48" s="230"/>
      <c r="E48" s="231"/>
      <c r="F48" s="232"/>
      <c r="G48" s="233"/>
      <c r="H48" s="151"/>
      <c r="I48" s="151"/>
      <c r="J48" s="151"/>
      <c r="K48" s="151"/>
      <c r="L48" s="151"/>
      <c r="M48" s="151"/>
      <c r="N48" s="149"/>
      <c r="O48" s="149"/>
      <c r="P48" s="149"/>
      <c r="Q48" s="149"/>
      <c r="R48" s="149"/>
      <c r="S48" s="149"/>
      <c r="T48" s="152"/>
      <c r="U48" s="149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114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60" t="str">
        <f t="shared" si="5"/>
        <v>- Dodávka a instalace zařízení v jednotném funkčním celku</v>
      </c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47"/>
      <c r="B49" s="147"/>
      <c r="C49" s="229" t="s">
        <v>162</v>
      </c>
      <c r="D49" s="230"/>
      <c r="E49" s="231"/>
      <c r="F49" s="232"/>
      <c r="G49" s="233"/>
      <c r="H49" s="151"/>
      <c r="I49" s="151"/>
      <c r="J49" s="151"/>
      <c r="K49" s="151"/>
      <c r="L49" s="151"/>
      <c r="M49" s="151"/>
      <c r="N49" s="149"/>
      <c r="O49" s="149"/>
      <c r="P49" s="149"/>
      <c r="Q49" s="149"/>
      <c r="R49" s="149"/>
      <c r="S49" s="149"/>
      <c r="T49" s="152"/>
      <c r="U49" s="149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114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60" t="str">
        <f t="shared" si="5"/>
        <v>- Další příslušenství a podrobný popis - viz PD</v>
      </c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47">
        <v>13</v>
      </c>
      <c r="B50" s="147" t="s">
        <v>163</v>
      </c>
      <c r="C50" s="148" t="s">
        <v>164</v>
      </c>
      <c r="D50" s="149" t="s">
        <v>165</v>
      </c>
      <c r="E50" s="150">
        <v>0.35899999999999999</v>
      </c>
      <c r="F50" s="173"/>
      <c r="G50" s="151">
        <f t="shared" ref="G50" si="6">F50*E50</f>
        <v>0</v>
      </c>
      <c r="H50" s="151">
        <v>0</v>
      </c>
      <c r="I50" s="151">
        <f>ROUND(E50*H50,2)</f>
        <v>0</v>
      </c>
      <c r="J50" s="151">
        <v>6605</v>
      </c>
      <c r="K50" s="151">
        <f>ROUND(E50*J50,2)</f>
        <v>2371.1999999999998</v>
      </c>
      <c r="L50" s="151">
        <v>21</v>
      </c>
      <c r="M50" s="151">
        <f>G50*(1+L50/100)</f>
        <v>0</v>
      </c>
      <c r="N50" s="149">
        <v>0</v>
      </c>
      <c r="O50" s="149">
        <f>ROUND(E50*N50,5)</f>
        <v>0</v>
      </c>
      <c r="P50" s="149">
        <v>0</v>
      </c>
      <c r="Q50" s="149">
        <f>ROUND(E50*P50,5)</f>
        <v>0</v>
      </c>
      <c r="R50" s="149"/>
      <c r="S50" s="149"/>
      <c r="T50" s="152">
        <v>10.582000000000001</v>
      </c>
      <c r="U50" s="149">
        <f>ROUND(E50*T50,2)</f>
        <v>3.8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166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x14ac:dyDescent="0.2">
      <c r="A51" s="154" t="s">
        <v>103</v>
      </c>
      <c r="B51" s="154" t="s">
        <v>66</v>
      </c>
      <c r="C51" s="155" t="s">
        <v>67</v>
      </c>
      <c r="D51" s="156"/>
      <c r="E51" s="157"/>
      <c r="F51" s="174"/>
      <c r="G51" s="158">
        <f>G52+G58+G64+G73+G79+G85+G91</f>
        <v>0</v>
      </c>
      <c r="H51" s="158"/>
      <c r="I51" s="158">
        <f>SUM(I52:I91)</f>
        <v>75813.75</v>
      </c>
      <c r="J51" s="158"/>
      <c r="K51" s="158">
        <f>SUM(K52:K91)</f>
        <v>133331.09</v>
      </c>
      <c r="L51" s="158"/>
      <c r="M51" s="158">
        <f>SUM(M52:M91)</f>
        <v>0</v>
      </c>
      <c r="N51" s="156"/>
      <c r="O51" s="156">
        <f>SUM(O52:O91)</f>
        <v>1.20065</v>
      </c>
      <c r="P51" s="156"/>
      <c r="Q51" s="156">
        <f>SUM(Q52:Q91)</f>
        <v>0</v>
      </c>
      <c r="R51" s="156"/>
      <c r="S51" s="156"/>
      <c r="T51" s="159"/>
      <c r="U51" s="156">
        <f>SUM(U52:U91)</f>
        <v>25.3</v>
      </c>
      <c r="AE51" t="s">
        <v>104</v>
      </c>
    </row>
    <row r="52" spans="1:60" ht="22.5" outlineLevel="1" x14ac:dyDescent="0.2">
      <c r="A52" s="147">
        <v>14</v>
      </c>
      <c r="B52" s="147" t="s">
        <v>167</v>
      </c>
      <c r="C52" s="148" t="s">
        <v>168</v>
      </c>
      <c r="D52" s="149" t="s">
        <v>169</v>
      </c>
      <c r="E52" s="150">
        <v>1</v>
      </c>
      <c r="F52" s="173"/>
      <c r="G52" s="151">
        <f t="shared" ref="G52" si="7">F52*E52</f>
        <v>0</v>
      </c>
      <c r="H52" s="151">
        <v>4192.66</v>
      </c>
      <c r="I52" s="151">
        <f>ROUND(E52*H52,2)</f>
        <v>4192.66</v>
      </c>
      <c r="J52" s="151">
        <v>332.34000000000015</v>
      </c>
      <c r="K52" s="151">
        <f>ROUND(E52*J52,2)</f>
        <v>332.34</v>
      </c>
      <c r="L52" s="151">
        <v>21</v>
      </c>
      <c r="M52" s="151">
        <f>G52*(1+L52/100)</f>
        <v>0</v>
      </c>
      <c r="N52" s="149">
        <v>0.31914999999999999</v>
      </c>
      <c r="O52" s="149">
        <f>ROUND(E52*N52,5)</f>
        <v>0.31914999999999999</v>
      </c>
      <c r="P52" s="149">
        <v>0</v>
      </c>
      <c r="Q52" s="149">
        <f>ROUND(E52*P52,5)</f>
        <v>0</v>
      </c>
      <c r="R52" s="149"/>
      <c r="S52" s="149"/>
      <c r="T52" s="152">
        <v>6.4989999999999997</v>
      </c>
      <c r="U52" s="149">
        <f>ROUND(E52*T52,2)</f>
        <v>6.5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108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47"/>
      <c r="B53" s="147"/>
      <c r="C53" s="229" t="s">
        <v>170</v>
      </c>
      <c r="D53" s="230"/>
      <c r="E53" s="231"/>
      <c r="F53" s="232"/>
      <c r="G53" s="233"/>
      <c r="H53" s="151"/>
      <c r="I53" s="151"/>
      <c r="J53" s="151"/>
      <c r="K53" s="151"/>
      <c r="L53" s="151"/>
      <c r="M53" s="151"/>
      <c r="N53" s="149"/>
      <c r="O53" s="149"/>
      <c r="P53" s="149"/>
      <c r="Q53" s="149"/>
      <c r="R53" s="149"/>
      <c r="S53" s="149"/>
      <c r="T53" s="152"/>
      <c r="U53" s="149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114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60" t="str">
        <f>C53</f>
        <v>- Prokabelování, měření a regulace, zprovoznění, napojení a připojení včetně kompletního příslušenství na dodávku, montáž a provoz</v>
      </c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47"/>
      <c r="B54" s="147"/>
      <c r="C54" s="229" t="s">
        <v>159</v>
      </c>
      <c r="D54" s="230"/>
      <c r="E54" s="231"/>
      <c r="F54" s="232"/>
      <c r="G54" s="233"/>
      <c r="H54" s="151"/>
      <c r="I54" s="151"/>
      <c r="J54" s="151"/>
      <c r="K54" s="151"/>
      <c r="L54" s="151"/>
      <c r="M54" s="151"/>
      <c r="N54" s="149"/>
      <c r="O54" s="149"/>
      <c r="P54" s="149"/>
      <c r="Q54" s="149"/>
      <c r="R54" s="149"/>
      <c r="S54" s="149"/>
      <c r="T54" s="152"/>
      <c r="U54" s="149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114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60" t="str">
        <f>C54</f>
        <v>- Kotvíci a montážní prvky</v>
      </c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47"/>
      <c r="B55" s="147"/>
      <c r="C55" s="229" t="s">
        <v>160</v>
      </c>
      <c r="D55" s="230"/>
      <c r="E55" s="231"/>
      <c r="F55" s="232"/>
      <c r="G55" s="233"/>
      <c r="H55" s="151"/>
      <c r="I55" s="151"/>
      <c r="J55" s="151"/>
      <c r="K55" s="151"/>
      <c r="L55" s="151"/>
      <c r="M55" s="151"/>
      <c r="N55" s="149"/>
      <c r="O55" s="149"/>
      <c r="P55" s="149"/>
      <c r="Q55" s="149"/>
      <c r="R55" s="149"/>
      <c r="S55" s="149"/>
      <c r="T55" s="152"/>
      <c r="U55" s="149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114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60" t="str">
        <f>C55</f>
        <v>- Akustické a antivibrační opatření</v>
      </c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47"/>
      <c r="B56" s="147"/>
      <c r="C56" s="229" t="s">
        <v>161</v>
      </c>
      <c r="D56" s="230"/>
      <c r="E56" s="231"/>
      <c r="F56" s="232"/>
      <c r="G56" s="233"/>
      <c r="H56" s="151"/>
      <c r="I56" s="151"/>
      <c r="J56" s="151"/>
      <c r="K56" s="151"/>
      <c r="L56" s="151"/>
      <c r="M56" s="151"/>
      <c r="N56" s="149"/>
      <c r="O56" s="149"/>
      <c r="P56" s="149"/>
      <c r="Q56" s="149"/>
      <c r="R56" s="149"/>
      <c r="S56" s="149"/>
      <c r="T56" s="152"/>
      <c r="U56" s="149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114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60" t="str">
        <f>C56</f>
        <v>- Dodávka a instalace zařízení v jednotném funkčním celku</v>
      </c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47"/>
      <c r="B57" s="147"/>
      <c r="C57" s="229" t="s">
        <v>162</v>
      </c>
      <c r="D57" s="230"/>
      <c r="E57" s="231"/>
      <c r="F57" s="232"/>
      <c r="G57" s="233"/>
      <c r="H57" s="151"/>
      <c r="I57" s="151"/>
      <c r="J57" s="151"/>
      <c r="K57" s="151"/>
      <c r="L57" s="151"/>
      <c r="M57" s="151"/>
      <c r="N57" s="149"/>
      <c r="O57" s="149"/>
      <c r="P57" s="149"/>
      <c r="Q57" s="149"/>
      <c r="R57" s="149"/>
      <c r="S57" s="149"/>
      <c r="T57" s="152"/>
      <c r="U57" s="149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114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60" t="str">
        <f>C57</f>
        <v>- Další příslušenství a podrobný popis - viz PD</v>
      </c>
      <c r="BB57" s="153"/>
      <c r="BC57" s="153"/>
      <c r="BD57" s="153"/>
      <c r="BE57" s="153"/>
      <c r="BF57" s="153"/>
      <c r="BG57" s="153"/>
      <c r="BH57" s="153"/>
    </row>
    <row r="58" spans="1:60" ht="22.5" outlineLevel="1" x14ac:dyDescent="0.2">
      <c r="A58" s="147">
        <v>15</v>
      </c>
      <c r="B58" s="147" t="s">
        <v>171</v>
      </c>
      <c r="C58" s="148" t="s">
        <v>172</v>
      </c>
      <c r="D58" s="149" t="s">
        <v>169</v>
      </c>
      <c r="E58" s="150">
        <v>1</v>
      </c>
      <c r="F58" s="173"/>
      <c r="G58" s="151">
        <f t="shared" ref="G58" si="8">F58*E58</f>
        <v>0</v>
      </c>
      <c r="H58" s="151">
        <v>3703.44</v>
      </c>
      <c r="I58" s="151">
        <f>ROUND(E58*H58,2)</f>
        <v>3703.44</v>
      </c>
      <c r="J58" s="151">
        <v>293.55999999999995</v>
      </c>
      <c r="K58" s="151">
        <f>ROUND(E58*J58,2)</f>
        <v>293.56</v>
      </c>
      <c r="L58" s="151">
        <v>21</v>
      </c>
      <c r="M58" s="151">
        <f>G58*(1+L58/100)</f>
        <v>0</v>
      </c>
      <c r="N58" s="149">
        <v>0.31914999999999999</v>
      </c>
      <c r="O58" s="149">
        <f>ROUND(E58*N58,5)</f>
        <v>0.31914999999999999</v>
      </c>
      <c r="P58" s="149">
        <v>0</v>
      </c>
      <c r="Q58" s="149">
        <f>ROUND(E58*P58,5)</f>
        <v>0</v>
      </c>
      <c r="R58" s="149"/>
      <c r="S58" s="149"/>
      <c r="T58" s="152">
        <v>6.4989999999999997</v>
      </c>
      <c r="U58" s="149">
        <f>ROUND(E58*T58,2)</f>
        <v>6.5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108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147"/>
      <c r="B59" s="147"/>
      <c r="C59" s="229" t="s">
        <v>170</v>
      </c>
      <c r="D59" s="230"/>
      <c r="E59" s="231"/>
      <c r="F59" s="232"/>
      <c r="G59" s="233"/>
      <c r="H59" s="151"/>
      <c r="I59" s="151"/>
      <c r="J59" s="151"/>
      <c r="K59" s="151"/>
      <c r="L59" s="151"/>
      <c r="M59" s="151"/>
      <c r="N59" s="149"/>
      <c r="O59" s="149"/>
      <c r="P59" s="149"/>
      <c r="Q59" s="149"/>
      <c r="R59" s="149"/>
      <c r="S59" s="149"/>
      <c r="T59" s="152"/>
      <c r="U59" s="149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114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60" t="str">
        <f>C59</f>
        <v>- Prokabelování, měření a regulace, zprovoznění, napojení a připojení včetně kompletního příslušenství na dodávku, montáž a provoz</v>
      </c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47"/>
      <c r="B60" s="147"/>
      <c r="C60" s="229" t="s">
        <v>159</v>
      </c>
      <c r="D60" s="230"/>
      <c r="E60" s="231"/>
      <c r="F60" s="232"/>
      <c r="G60" s="233"/>
      <c r="H60" s="151"/>
      <c r="I60" s="151"/>
      <c r="J60" s="151"/>
      <c r="K60" s="151"/>
      <c r="L60" s="151"/>
      <c r="M60" s="151"/>
      <c r="N60" s="149"/>
      <c r="O60" s="149"/>
      <c r="P60" s="149"/>
      <c r="Q60" s="149"/>
      <c r="R60" s="149"/>
      <c r="S60" s="149"/>
      <c r="T60" s="152"/>
      <c r="U60" s="149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114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60" t="str">
        <f>C60</f>
        <v>- Kotvíci a montážní prvky</v>
      </c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47"/>
      <c r="B61" s="147"/>
      <c r="C61" s="229" t="s">
        <v>160</v>
      </c>
      <c r="D61" s="230"/>
      <c r="E61" s="231"/>
      <c r="F61" s="232"/>
      <c r="G61" s="233"/>
      <c r="H61" s="151"/>
      <c r="I61" s="151"/>
      <c r="J61" s="151"/>
      <c r="K61" s="151"/>
      <c r="L61" s="151"/>
      <c r="M61" s="151"/>
      <c r="N61" s="149"/>
      <c r="O61" s="149"/>
      <c r="P61" s="149"/>
      <c r="Q61" s="149"/>
      <c r="R61" s="149"/>
      <c r="S61" s="149"/>
      <c r="T61" s="152"/>
      <c r="U61" s="149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114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60" t="str">
        <f>C61</f>
        <v>- Akustické a antivibrační opatření</v>
      </c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47"/>
      <c r="B62" s="147"/>
      <c r="C62" s="229" t="s">
        <v>161</v>
      </c>
      <c r="D62" s="230"/>
      <c r="E62" s="231"/>
      <c r="F62" s="232"/>
      <c r="G62" s="233"/>
      <c r="H62" s="151"/>
      <c r="I62" s="151"/>
      <c r="J62" s="151"/>
      <c r="K62" s="151"/>
      <c r="L62" s="151"/>
      <c r="M62" s="151"/>
      <c r="N62" s="149"/>
      <c r="O62" s="149"/>
      <c r="P62" s="149"/>
      <c r="Q62" s="149"/>
      <c r="R62" s="149"/>
      <c r="S62" s="149"/>
      <c r="T62" s="152"/>
      <c r="U62" s="149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114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60" t="str">
        <f>C62</f>
        <v>- Dodávka a instalace zařízení v jednotném funkčním celku</v>
      </c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47"/>
      <c r="B63" s="147"/>
      <c r="C63" s="229" t="s">
        <v>162</v>
      </c>
      <c r="D63" s="230"/>
      <c r="E63" s="231"/>
      <c r="F63" s="232"/>
      <c r="G63" s="233"/>
      <c r="H63" s="151"/>
      <c r="I63" s="151"/>
      <c r="J63" s="151"/>
      <c r="K63" s="151"/>
      <c r="L63" s="151"/>
      <c r="M63" s="151"/>
      <c r="N63" s="149"/>
      <c r="O63" s="149"/>
      <c r="P63" s="149"/>
      <c r="Q63" s="149"/>
      <c r="R63" s="149"/>
      <c r="S63" s="149"/>
      <c r="T63" s="152"/>
      <c r="U63" s="149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114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60" t="str">
        <f>C63</f>
        <v>- Další příslušenství a podrobný popis - viz PD</v>
      </c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47">
        <v>16</v>
      </c>
      <c r="B64" s="147" t="s">
        <v>173</v>
      </c>
      <c r="C64" s="148" t="s">
        <v>174</v>
      </c>
      <c r="D64" s="149" t="s">
        <v>169</v>
      </c>
      <c r="E64" s="150">
        <v>1</v>
      </c>
      <c r="F64" s="173"/>
      <c r="G64" s="151">
        <f t="shared" ref="G64" si="9">F64*E64</f>
        <v>0</v>
      </c>
      <c r="H64" s="151">
        <v>45354.9</v>
      </c>
      <c r="I64" s="151">
        <f>ROUND(E64*H64,2)</f>
        <v>45354.9</v>
      </c>
      <c r="J64" s="151">
        <v>72893.100000000006</v>
      </c>
      <c r="K64" s="151">
        <f>ROUND(E64*J64,2)</f>
        <v>72893.100000000006</v>
      </c>
      <c r="L64" s="151">
        <v>21</v>
      </c>
      <c r="M64" s="151">
        <f>G64*(1+L64/100)</f>
        <v>0</v>
      </c>
      <c r="N64" s="149">
        <v>0.31914999999999999</v>
      </c>
      <c r="O64" s="149">
        <f>ROUND(E64*N64,5)</f>
        <v>0.31914999999999999</v>
      </c>
      <c r="P64" s="149">
        <v>0</v>
      </c>
      <c r="Q64" s="149">
        <f>ROUND(E64*P64,5)</f>
        <v>0</v>
      </c>
      <c r="R64" s="149"/>
      <c r="S64" s="149"/>
      <c r="T64" s="152">
        <v>6.4989999999999997</v>
      </c>
      <c r="U64" s="149">
        <f>ROUND(E64*T64,2)</f>
        <v>6.5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108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2.5" outlineLevel="1" x14ac:dyDescent="0.2">
      <c r="A65" s="147"/>
      <c r="B65" s="147"/>
      <c r="C65" s="229" t="s">
        <v>170</v>
      </c>
      <c r="D65" s="230"/>
      <c r="E65" s="231"/>
      <c r="F65" s="232"/>
      <c r="G65" s="233"/>
      <c r="H65" s="151"/>
      <c r="I65" s="151"/>
      <c r="J65" s="151"/>
      <c r="K65" s="151"/>
      <c r="L65" s="151"/>
      <c r="M65" s="151"/>
      <c r="N65" s="149"/>
      <c r="O65" s="149"/>
      <c r="P65" s="149"/>
      <c r="Q65" s="149"/>
      <c r="R65" s="149"/>
      <c r="S65" s="149"/>
      <c r="T65" s="152"/>
      <c r="U65" s="149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114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60" t="str">
        <f t="shared" ref="BA65:BA72" si="10">C65</f>
        <v>- Prokabelování, měření a regulace, zprovoznění, napojení a připojení včetně kompletního příslušenství na dodávku, montáž a provoz</v>
      </c>
      <c r="BB65" s="153"/>
      <c r="BC65" s="153"/>
      <c r="BD65" s="153"/>
      <c r="BE65" s="153"/>
      <c r="BF65" s="153"/>
      <c r="BG65" s="153"/>
      <c r="BH65" s="153"/>
    </row>
    <row r="66" spans="1:60" ht="22.5" outlineLevel="1" x14ac:dyDescent="0.2">
      <c r="A66" s="147"/>
      <c r="B66" s="147"/>
      <c r="C66" s="229" t="s">
        <v>175</v>
      </c>
      <c r="D66" s="230"/>
      <c r="E66" s="231"/>
      <c r="F66" s="232"/>
      <c r="G66" s="233"/>
      <c r="H66" s="151"/>
      <c r="I66" s="151"/>
      <c r="J66" s="151"/>
      <c r="K66" s="151"/>
      <c r="L66" s="151"/>
      <c r="M66" s="151"/>
      <c r="N66" s="149"/>
      <c r="O66" s="149"/>
      <c r="P66" s="149"/>
      <c r="Q66" s="149"/>
      <c r="R66" s="149"/>
      <c r="S66" s="149"/>
      <c r="T66" s="152"/>
      <c r="U66" s="149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114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60" t="str">
        <f t="shared" si="10"/>
        <v>- Kompaktní hydraulický modul pro uzavřené topné soustavy obsahuje vakuové odplynění, automatické doplňování vody, odlučovač nečistot a kalu a úpravnu vody</v>
      </c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47"/>
      <c r="B67" s="147"/>
      <c r="C67" s="229" t="s">
        <v>176</v>
      </c>
      <c r="D67" s="230"/>
      <c r="E67" s="231"/>
      <c r="F67" s="232"/>
      <c r="G67" s="233"/>
      <c r="H67" s="151"/>
      <c r="I67" s="151"/>
      <c r="J67" s="151"/>
      <c r="K67" s="151"/>
      <c r="L67" s="151"/>
      <c r="M67" s="151"/>
      <c r="N67" s="149"/>
      <c r="O67" s="149"/>
      <c r="P67" s="149"/>
      <c r="Q67" s="149"/>
      <c r="R67" s="149"/>
      <c r="S67" s="149"/>
      <c r="T67" s="152"/>
      <c r="U67" s="149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114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60" t="str">
        <f t="shared" si="10"/>
        <v>- Dlouhodobý pokles tlaku, popř. opakované doplňování bude signalizováno jako havarijní stav</v>
      </c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47"/>
      <c r="B68" s="147"/>
      <c r="C68" s="229" t="s">
        <v>177</v>
      </c>
      <c r="D68" s="230"/>
      <c r="E68" s="231"/>
      <c r="F68" s="232"/>
      <c r="G68" s="233"/>
      <c r="H68" s="151"/>
      <c r="I68" s="151"/>
      <c r="J68" s="151"/>
      <c r="K68" s="151"/>
      <c r="L68" s="151"/>
      <c r="M68" s="151"/>
      <c r="N68" s="149"/>
      <c r="O68" s="149"/>
      <c r="P68" s="149"/>
      <c r="Q68" s="149"/>
      <c r="R68" s="149"/>
      <c r="S68" s="149"/>
      <c r="T68" s="152"/>
      <c r="U68" s="149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114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60" t="str">
        <f t="shared" si="10"/>
        <v>- Dopouštění vody automatické</v>
      </c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47"/>
      <c r="B69" s="147"/>
      <c r="C69" s="229" t="s">
        <v>159</v>
      </c>
      <c r="D69" s="230"/>
      <c r="E69" s="231"/>
      <c r="F69" s="232"/>
      <c r="G69" s="233"/>
      <c r="H69" s="151"/>
      <c r="I69" s="151"/>
      <c r="J69" s="151"/>
      <c r="K69" s="151"/>
      <c r="L69" s="151"/>
      <c r="M69" s="151"/>
      <c r="N69" s="149"/>
      <c r="O69" s="149"/>
      <c r="P69" s="149"/>
      <c r="Q69" s="149"/>
      <c r="R69" s="149"/>
      <c r="S69" s="149"/>
      <c r="T69" s="152"/>
      <c r="U69" s="149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114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60" t="str">
        <f t="shared" si="10"/>
        <v>- Kotvíci a montážní prvky</v>
      </c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47"/>
      <c r="B70" s="147"/>
      <c r="C70" s="229" t="s">
        <v>160</v>
      </c>
      <c r="D70" s="230"/>
      <c r="E70" s="231"/>
      <c r="F70" s="232"/>
      <c r="G70" s="233"/>
      <c r="H70" s="151"/>
      <c r="I70" s="151"/>
      <c r="J70" s="151"/>
      <c r="K70" s="151"/>
      <c r="L70" s="151"/>
      <c r="M70" s="151"/>
      <c r="N70" s="149"/>
      <c r="O70" s="149"/>
      <c r="P70" s="149"/>
      <c r="Q70" s="149"/>
      <c r="R70" s="149"/>
      <c r="S70" s="149"/>
      <c r="T70" s="152"/>
      <c r="U70" s="149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114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60" t="str">
        <f t="shared" si="10"/>
        <v>- Akustické a antivibrační opatření</v>
      </c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47"/>
      <c r="B71" s="147"/>
      <c r="C71" s="229" t="s">
        <v>161</v>
      </c>
      <c r="D71" s="230"/>
      <c r="E71" s="231"/>
      <c r="F71" s="232"/>
      <c r="G71" s="233"/>
      <c r="H71" s="151"/>
      <c r="I71" s="151"/>
      <c r="J71" s="151"/>
      <c r="K71" s="151"/>
      <c r="L71" s="151"/>
      <c r="M71" s="151"/>
      <c r="N71" s="149"/>
      <c r="O71" s="149"/>
      <c r="P71" s="149"/>
      <c r="Q71" s="149"/>
      <c r="R71" s="149"/>
      <c r="S71" s="149"/>
      <c r="T71" s="152"/>
      <c r="U71" s="149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114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60" t="str">
        <f t="shared" si="10"/>
        <v>- Dodávka a instalace zařízení v jednotném funkčním celku</v>
      </c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47"/>
      <c r="B72" s="147"/>
      <c r="C72" s="229" t="s">
        <v>162</v>
      </c>
      <c r="D72" s="230"/>
      <c r="E72" s="231"/>
      <c r="F72" s="232"/>
      <c r="G72" s="233"/>
      <c r="H72" s="151"/>
      <c r="I72" s="151"/>
      <c r="J72" s="151"/>
      <c r="K72" s="151"/>
      <c r="L72" s="151"/>
      <c r="M72" s="151"/>
      <c r="N72" s="149"/>
      <c r="O72" s="149"/>
      <c r="P72" s="149"/>
      <c r="Q72" s="149"/>
      <c r="R72" s="149"/>
      <c r="S72" s="149"/>
      <c r="T72" s="152"/>
      <c r="U72" s="149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114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60" t="str">
        <f t="shared" si="10"/>
        <v>- Další příslušenství a podrobný popis - viz PD</v>
      </c>
      <c r="BB72" s="153"/>
      <c r="BC72" s="153"/>
      <c r="BD72" s="153"/>
      <c r="BE72" s="153"/>
      <c r="BF72" s="153"/>
      <c r="BG72" s="153"/>
      <c r="BH72" s="153"/>
    </row>
    <row r="73" spans="1:60" ht="22.5" outlineLevel="1" x14ac:dyDescent="0.2">
      <c r="A73" s="147">
        <v>17</v>
      </c>
      <c r="B73" s="147" t="s">
        <v>178</v>
      </c>
      <c r="C73" s="148" t="s">
        <v>179</v>
      </c>
      <c r="D73" s="149" t="s">
        <v>134</v>
      </c>
      <c r="E73" s="150">
        <v>1</v>
      </c>
      <c r="F73" s="173"/>
      <c r="G73" s="151">
        <f t="shared" ref="G73" si="11">F73*E73</f>
        <v>0</v>
      </c>
      <c r="H73" s="151">
        <v>6930.09</v>
      </c>
      <c r="I73" s="151">
        <f>ROUND(E73*H73,2)</f>
        <v>6930.09</v>
      </c>
      <c r="J73" s="151">
        <v>32919.910000000003</v>
      </c>
      <c r="K73" s="151">
        <f>ROUND(E73*J73,2)</f>
        <v>32919.910000000003</v>
      </c>
      <c r="L73" s="151">
        <v>21</v>
      </c>
      <c r="M73" s="151">
        <f>G73*(1+L73/100)</f>
        <v>0</v>
      </c>
      <c r="N73" s="149">
        <v>0.2</v>
      </c>
      <c r="O73" s="149">
        <f>ROUND(E73*N73,5)</f>
        <v>0.2</v>
      </c>
      <c r="P73" s="149">
        <v>0</v>
      </c>
      <c r="Q73" s="149">
        <f>ROUND(E73*P73,5)</f>
        <v>0</v>
      </c>
      <c r="R73" s="149"/>
      <c r="S73" s="149"/>
      <c r="T73" s="152">
        <v>1.117</v>
      </c>
      <c r="U73" s="149">
        <f>ROUND(E73*T73,2)</f>
        <v>1.1200000000000001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108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ht="22.5" outlineLevel="1" x14ac:dyDescent="0.2">
      <c r="A74" s="147"/>
      <c r="B74" s="147"/>
      <c r="C74" s="229" t="s">
        <v>180</v>
      </c>
      <c r="D74" s="230"/>
      <c r="E74" s="231"/>
      <c r="F74" s="232"/>
      <c r="G74" s="233"/>
      <c r="H74" s="151"/>
      <c r="I74" s="151"/>
      <c r="J74" s="151"/>
      <c r="K74" s="151"/>
      <c r="L74" s="151"/>
      <c r="M74" s="151"/>
      <c r="N74" s="149"/>
      <c r="O74" s="149"/>
      <c r="P74" s="149"/>
      <c r="Q74" s="149"/>
      <c r="R74" s="149"/>
      <c r="S74" s="149"/>
      <c r="T74" s="152"/>
      <c r="U74" s="149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114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60" t="str">
        <f>C74</f>
        <v>- prokabelování, měření a regulace, zprovoznění, napojení a připojení včetně kompletního příslušenství na dodávku, montáž a provoz</v>
      </c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47"/>
      <c r="B75" s="147"/>
      <c r="C75" s="229" t="s">
        <v>159</v>
      </c>
      <c r="D75" s="230"/>
      <c r="E75" s="231"/>
      <c r="F75" s="232"/>
      <c r="G75" s="233"/>
      <c r="H75" s="151"/>
      <c r="I75" s="151"/>
      <c r="J75" s="151"/>
      <c r="K75" s="151"/>
      <c r="L75" s="151"/>
      <c r="M75" s="151"/>
      <c r="N75" s="149"/>
      <c r="O75" s="149"/>
      <c r="P75" s="149"/>
      <c r="Q75" s="149"/>
      <c r="R75" s="149"/>
      <c r="S75" s="149"/>
      <c r="T75" s="152"/>
      <c r="U75" s="149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114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60" t="str">
        <f>C75</f>
        <v>- Kotvíci a montážní prvky</v>
      </c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47"/>
      <c r="B76" s="147"/>
      <c r="C76" s="229" t="s">
        <v>160</v>
      </c>
      <c r="D76" s="230"/>
      <c r="E76" s="231"/>
      <c r="F76" s="232"/>
      <c r="G76" s="233"/>
      <c r="H76" s="151"/>
      <c r="I76" s="151"/>
      <c r="J76" s="151"/>
      <c r="K76" s="151"/>
      <c r="L76" s="151"/>
      <c r="M76" s="151"/>
      <c r="N76" s="149"/>
      <c r="O76" s="149"/>
      <c r="P76" s="149"/>
      <c r="Q76" s="149"/>
      <c r="R76" s="149"/>
      <c r="S76" s="149"/>
      <c r="T76" s="152"/>
      <c r="U76" s="149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114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60" t="str">
        <f>C76</f>
        <v>- Akustické a antivibrační opatření</v>
      </c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47"/>
      <c r="B77" s="147"/>
      <c r="C77" s="229" t="s">
        <v>161</v>
      </c>
      <c r="D77" s="230"/>
      <c r="E77" s="231"/>
      <c r="F77" s="232"/>
      <c r="G77" s="233"/>
      <c r="H77" s="151"/>
      <c r="I77" s="151"/>
      <c r="J77" s="151"/>
      <c r="K77" s="151"/>
      <c r="L77" s="151"/>
      <c r="M77" s="151"/>
      <c r="N77" s="149"/>
      <c r="O77" s="149"/>
      <c r="P77" s="149"/>
      <c r="Q77" s="149"/>
      <c r="R77" s="149"/>
      <c r="S77" s="149"/>
      <c r="T77" s="152"/>
      <c r="U77" s="149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114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60" t="str">
        <f>C77</f>
        <v>- Dodávka a instalace zařízení v jednotném funkčním celku</v>
      </c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47"/>
      <c r="B78" s="147"/>
      <c r="C78" s="229" t="s">
        <v>162</v>
      </c>
      <c r="D78" s="230"/>
      <c r="E78" s="231"/>
      <c r="F78" s="232"/>
      <c r="G78" s="233"/>
      <c r="H78" s="151"/>
      <c r="I78" s="151"/>
      <c r="J78" s="151"/>
      <c r="K78" s="151"/>
      <c r="L78" s="151"/>
      <c r="M78" s="151"/>
      <c r="N78" s="149"/>
      <c r="O78" s="149"/>
      <c r="P78" s="149"/>
      <c r="Q78" s="149"/>
      <c r="R78" s="149"/>
      <c r="S78" s="149"/>
      <c r="T78" s="152"/>
      <c r="U78" s="149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114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60" t="str">
        <f>C78</f>
        <v>- Další příslušenství a podrobný popis - viz PD</v>
      </c>
      <c r="BB78" s="153"/>
      <c r="BC78" s="153"/>
      <c r="BD78" s="153"/>
      <c r="BE78" s="153"/>
      <c r="BF78" s="153"/>
      <c r="BG78" s="153"/>
      <c r="BH78" s="153"/>
    </row>
    <row r="79" spans="1:60" ht="22.5" outlineLevel="1" x14ac:dyDescent="0.2">
      <c r="A79" s="147">
        <v>18</v>
      </c>
      <c r="B79" s="147" t="s">
        <v>181</v>
      </c>
      <c r="C79" s="148" t="s">
        <v>182</v>
      </c>
      <c r="D79" s="149" t="s">
        <v>134</v>
      </c>
      <c r="E79" s="150">
        <v>1</v>
      </c>
      <c r="F79" s="173"/>
      <c r="G79" s="151">
        <f t="shared" ref="G79" si="12">F79*E79</f>
        <v>0</v>
      </c>
      <c r="H79" s="151">
        <v>7816.33</v>
      </c>
      <c r="I79" s="151">
        <f>ROUND(E79*H79,2)</f>
        <v>7816.33</v>
      </c>
      <c r="J79" s="151">
        <v>13633.67</v>
      </c>
      <c r="K79" s="151">
        <f>ROUND(E79*J79,2)</f>
        <v>13633.67</v>
      </c>
      <c r="L79" s="151">
        <v>21</v>
      </c>
      <c r="M79" s="151">
        <f>G79*(1+L79/100)</f>
        <v>0</v>
      </c>
      <c r="N79" s="149">
        <v>2.1600000000000001E-2</v>
      </c>
      <c r="O79" s="149">
        <f>ROUND(E79*N79,5)</f>
        <v>2.1600000000000001E-2</v>
      </c>
      <c r="P79" s="149">
        <v>0</v>
      </c>
      <c r="Q79" s="149">
        <f>ROUND(E79*P79,5)</f>
        <v>0</v>
      </c>
      <c r="R79" s="149"/>
      <c r="S79" s="149"/>
      <c r="T79" s="152">
        <v>0</v>
      </c>
      <c r="U79" s="149">
        <f>ROUND(E79*T79,2)</f>
        <v>0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112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ht="22.5" outlineLevel="1" x14ac:dyDescent="0.2">
      <c r="A80" s="147"/>
      <c r="B80" s="147"/>
      <c r="C80" s="229" t="s">
        <v>180</v>
      </c>
      <c r="D80" s="230"/>
      <c r="E80" s="231"/>
      <c r="F80" s="232"/>
      <c r="G80" s="233"/>
      <c r="H80" s="151"/>
      <c r="I80" s="151"/>
      <c r="J80" s="151"/>
      <c r="K80" s="151"/>
      <c r="L80" s="151"/>
      <c r="M80" s="151"/>
      <c r="N80" s="149"/>
      <c r="O80" s="149"/>
      <c r="P80" s="149"/>
      <c r="Q80" s="149"/>
      <c r="R80" s="149"/>
      <c r="S80" s="149"/>
      <c r="T80" s="152"/>
      <c r="U80" s="149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114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60" t="str">
        <f>C80</f>
        <v>- prokabelování, měření a regulace, zprovoznění, napojení a připojení včetně kompletního příslušenství na dodávku, montáž a provoz</v>
      </c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47"/>
      <c r="B81" s="147"/>
      <c r="C81" s="229" t="s">
        <v>159</v>
      </c>
      <c r="D81" s="230"/>
      <c r="E81" s="231"/>
      <c r="F81" s="232"/>
      <c r="G81" s="233"/>
      <c r="H81" s="151"/>
      <c r="I81" s="151"/>
      <c r="J81" s="151"/>
      <c r="K81" s="151"/>
      <c r="L81" s="151"/>
      <c r="M81" s="151"/>
      <c r="N81" s="149"/>
      <c r="O81" s="149"/>
      <c r="P81" s="149"/>
      <c r="Q81" s="149"/>
      <c r="R81" s="149"/>
      <c r="S81" s="149"/>
      <c r="T81" s="152"/>
      <c r="U81" s="149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114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60" t="str">
        <f>C81</f>
        <v>- Kotvíci a montážní prvky</v>
      </c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47"/>
      <c r="B82" s="147"/>
      <c r="C82" s="229" t="s">
        <v>160</v>
      </c>
      <c r="D82" s="230"/>
      <c r="E82" s="231"/>
      <c r="F82" s="232"/>
      <c r="G82" s="233"/>
      <c r="H82" s="151"/>
      <c r="I82" s="151"/>
      <c r="J82" s="151"/>
      <c r="K82" s="151"/>
      <c r="L82" s="151"/>
      <c r="M82" s="151"/>
      <c r="N82" s="149"/>
      <c r="O82" s="149"/>
      <c r="P82" s="149"/>
      <c r="Q82" s="149"/>
      <c r="R82" s="149"/>
      <c r="S82" s="149"/>
      <c r="T82" s="152"/>
      <c r="U82" s="149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114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60" t="str">
        <f>C82</f>
        <v>- Akustické a antivibrační opatření</v>
      </c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47"/>
      <c r="B83" s="147"/>
      <c r="C83" s="229" t="s">
        <v>161</v>
      </c>
      <c r="D83" s="230"/>
      <c r="E83" s="231"/>
      <c r="F83" s="232"/>
      <c r="G83" s="233"/>
      <c r="H83" s="151"/>
      <c r="I83" s="151"/>
      <c r="J83" s="151"/>
      <c r="K83" s="151"/>
      <c r="L83" s="151"/>
      <c r="M83" s="151"/>
      <c r="N83" s="149"/>
      <c r="O83" s="149"/>
      <c r="P83" s="149"/>
      <c r="Q83" s="149"/>
      <c r="R83" s="149"/>
      <c r="S83" s="149"/>
      <c r="T83" s="152"/>
      <c r="U83" s="149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114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60" t="str">
        <f>C83</f>
        <v>- Dodávka a instalace zařízení v jednotném funkčním celku</v>
      </c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47"/>
      <c r="B84" s="147"/>
      <c r="C84" s="229" t="s">
        <v>162</v>
      </c>
      <c r="D84" s="230"/>
      <c r="E84" s="231"/>
      <c r="F84" s="232"/>
      <c r="G84" s="233"/>
      <c r="H84" s="151"/>
      <c r="I84" s="151"/>
      <c r="J84" s="151"/>
      <c r="K84" s="151"/>
      <c r="L84" s="151"/>
      <c r="M84" s="151"/>
      <c r="N84" s="149"/>
      <c r="O84" s="149"/>
      <c r="P84" s="149"/>
      <c r="Q84" s="149"/>
      <c r="R84" s="149"/>
      <c r="S84" s="149"/>
      <c r="T84" s="152"/>
      <c r="U84" s="149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114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60" t="str">
        <f>C84</f>
        <v>- Další příslušenství a podrobný popis - viz PD</v>
      </c>
      <c r="BB84" s="153"/>
      <c r="BC84" s="153"/>
      <c r="BD84" s="153"/>
      <c r="BE84" s="153"/>
      <c r="BF84" s="153"/>
      <c r="BG84" s="153"/>
      <c r="BH84" s="153"/>
    </row>
    <row r="85" spans="1:60" ht="22.5" outlineLevel="1" x14ac:dyDescent="0.2">
      <c r="A85" s="147">
        <v>19</v>
      </c>
      <c r="B85" s="147" t="s">
        <v>183</v>
      </c>
      <c r="C85" s="148" t="s">
        <v>184</v>
      </c>
      <c r="D85" s="149" t="s">
        <v>134</v>
      </c>
      <c r="E85" s="150">
        <v>1</v>
      </c>
      <c r="F85" s="173"/>
      <c r="G85" s="151">
        <f t="shared" ref="G85" si="13">F85*E85</f>
        <v>0</v>
      </c>
      <c r="H85" s="151">
        <v>7816.33</v>
      </c>
      <c r="I85" s="151">
        <f>ROUND(E85*H85,2)</f>
        <v>7816.33</v>
      </c>
      <c r="J85" s="151">
        <v>10098.67</v>
      </c>
      <c r="K85" s="151">
        <f>ROUND(E85*J85,2)</f>
        <v>10098.67</v>
      </c>
      <c r="L85" s="151">
        <v>21</v>
      </c>
      <c r="M85" s="151">
        <f>G85*(1+L85/100)</f>
        <v>0</v>
      </c>
      <c r="N85" s="149">
        <v>2.1600000000000001E-2</v>
      </c>
      <c r="O85" s="149">
        <f>ROUND(E85*N85,5)</f>
        <v>2.1600000000000001E-2</v>
      </c>
      <c r="P85" s="149">
        <v>0</v>
      </c>
      <c r="Q85" s="149">
        <f>ROUND(E85*P85,5)</f>
        <v>0</v>
      </c>
      <c r="R85" s="149"/>
      <c r="S85" s="149"/>
      <c r="T85" s="152">
        <v>0</v>
      </c>
      <c r="U85" s="149">
        <f>ROUND(E85*T85,2)</f>
        <v>0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112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ht="22.5" outlineLevel="1" x14ac:dyDescent="0.2">
      <c r="A86" s="147"/>
      <c r="B86" s="147"/>
      <c r="C86" s="229" t="s">
        <v>180</v>
      </c>
      <c r="D86" s="230"/>
      <c r="E86" s="231"/>
      <c r="F86" s="232"/>
      <c r="G86" s="233"/>
      <c r="H86" s="151"/>
      <c r="I86" s="151"/>
      <c r="J86" s="151"/>
      <c r="K86" s="151"/>
      <c r="L86" s="151"/>
      <c r="M86" s="151"/>
      <c r="N86" s="149"/>
      <c r="O86" s="149"/>
      <c r="P86" s="149"/>
      <c r="Q86" s="149"/>
      <c r="R86" s="149"/>
      <c r="S86" s="149"/>
      <c r="T86" s="152"/>
      <c r="U86" s="149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114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60" t="str">
        <f>C86</f>
        <v>- prokabelování, měření a regulace, zprovoznění, napojení a připojení včetně kompletního příslušenství na dodávku, montáž a provoz</v>
      </c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47"/>
      <c r="B87" s="147"/>
      <c r="C87" s="229" t="s">
        <v>159</v>
      </c>
      <c r="D87" s="230"/>
      <c r="E87" s="231"/>
      <c r="F87" s="232"/>
      <c r="G87" s="233"/>
      <c r="H87" s="151"/>
      <c r="I87" s="151"/>
      <c r="J87" s="151"/>
      <c r="K87" s="151"/>
      <c r="L87" s="151"/>
      <c r="M87" s="151"/>
      <c r="N87" s="149"/>
      <c r="O87" s="149"/>
      <c r="P87" s="149"/>
      <c r="Q87" s="149"/>
      <c r="R87" s="149"/>
      <c r="S87" s="149"/>
      <c r="T87" s="152"/>
      <c r="U87" s="149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114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60" t="str">
        <f>C87</f>
        <v>- Kotvíci a montážní prvky</v>
      </c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47"/>
      <c r="B88" s="147"/>
      <c r="C88" s="229" t="s">
        <v>160</v>
      </c>
      <c r="D88" s="230"/>
      <c r="E88" s="231"/>
      <c r="F88" s="232"/>
      <c r="G88" s="233"/>
      <c r="H88" s="151"/>
      <c r="I88" s="151"/>
      <c r="J88" s="151"/>
      <c r="K88" s="151"/>
      <c r="L88" s="151"/>
      <c r="M88" s="151"/>
      <c r="N88" s="149"/>
      <c r="O88" s="149"/>
      <c r="P88" s="149"/>
      <c r="Q88" s="149"/>
      <c r="R88" s="149"/>
      <c r="S88" s="149"/>
      <c r="T88" s="152"/>
      <c r="U88" s="149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114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60" t="str">
        <f>C88</f>
        <v>- Akustické a antivibrační opatření</v>
      </c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47"/>
      <c r="B89" s="147"/>
      <c r="C89" s="229" t="s">
        <v>161</v>
      </c>
      <c r="D89" s="230"/>
      <c r="E89" s="231"/>
      <c r="F89" s="232"/>
      <c r="G89" s="233"/>
      <c r="H89" s="151"/>
      <c r="I89" s="151"/>
      <c r="J89" s="151"/>
      <c r="K89" s="151"/>
      <c r="L89" s="151"/>
      <c r="M89" s="151"/>
      <c r="N89" s="149"/>
      <c r="O89" s="149"/>
      <c r="P89" s="149"/>
      <c r="Q89" s="149"/>
      <c r="R89" s="149"/>
      <c r="S89" s="149"/>
      <c r="T89" s="152"/>
      <c r="U89" s="149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114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60" t="str">
        <f>C89</f>
        <v>- Dodávka a instalace zařízení v jednotném funkčním celku</v>
      </c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47"/>
      <c r="B90" s="147"/>
      <c r="C90" s="229" t="s">
        <v>162</v>
      </c>
      <c r="D90" s="230"/>
      <c r="E90" s="231"/>
      <c r="F90" s="232"/>
      <c r="G90" s="233"/>
      <c r="H90" s="151"/>
      <c r="I90" s="151"/>
      <c r="J90" s="151"/>
      <c r="K90" s="151"/>
      <c r="L90" s="151"/>
      <c r="M90" s="151"/>
      <c r="N90" s="149"/>
      <c r="O90" s="149"/>
      <c r="P90" s="149"/>
      <c r="Q90" s="149"/>
      <c r="R90" s="149"/>
      <c r="S90" s="149"/>
      <c r="T90" s="152"/>
      <c r="U90" s="149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114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60" t="str">
        <f>C90</f>
        <v>- Další příslušenství a podrobný popis - viz PD</v>
      </c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47">
        <v>20</v>
      </c>
      <c r="B91" s="147" t="s">
        <v>185</v>
      </c>
      <c r="C91" s="148" t="s">
        <v>186</v>
      </c>
      <c r="D91" s="149" t="s">
        <v>165</v>
      </c>
      <c r="E91" s="150">
        <v>1.1574500000000001</v>
      </c>
      <c r="F91" s="173"/>
      <c r="G91" s="151">
        <f t="shared" ref="G91" si="14">F91*E91</f>
        <v>0</v>
      </c>
      <c r="H91" s="151">
        <v>0</v>
      </c>
      <c r="I91" s="151">
        <f>ROUND(E91*H91,2)</f>
        <v>0</v>
      </c>
      <c r="J91" s="151">
        <v>2730</v>
      </c>
      <c r="K91" s="151">
        <f>ROUND(E91*J91,2)</f>
        <v>3159.84</v>
      </c>
      <c r="L91" s="151">
        <v>21</v>
      </c>
      <c r="M91" s="151">
        <f>G91*(1+L91/100)</f>
        <v>0</v>
      </c>
      <c r="N91" s="149">
        <v>0</v>
      </c>
      <c r="O91" s="149">
        <f>ROUND(E91*N91,5)</f>
        <v>0</v>
      </c>
      <c r="P91" s="149">
        <v>0</v>
      </c>
      <c r="Q91" s="149">
        <f>ROUND(E91*P91,5)</f>
        <v>0</v>
      </c>
      <c r="R91" s="149"/>
      <c r="S91" s="149"/>
      <c r="T91" s="152">
        <v>4.0430000000000001</v>
      </c>
      <c r="U91" s="149">
        <f>ROUND(E91*T91,2)</f>
        <v>4.68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166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x14ac:dyDescent="0.2">
      <c r="A92" s="154" t="s">
        <v>103</v>
      </c>
      <c r="B92" s="154" t="s">
        <v>68</v>
      </c>
      <c r="C92" s="155" t="s">
        <v>69</v>
      </c>
      <c r="D92" s="156"/>
      <c r="E92" s="157"/>
      <c r="F92" s="174"/>
      <c r="G92" s="158">
        <f>G93+G96+G99+G102+G104+G107+G113+G115+G116</f>
        <v>0</v>
      </c>
      <c r="H92" s="158"/>
      <c r="I92" s="158">
        <f>SUM(I93:I116)</f>
        <v>49134.879999999997</v>
      </c>
      <c r="J92" s="158"/>
      <c r="K92" s="158">
        <f>SUM(K93:K116)</f>
        <v>117879.31000000001</v>
      </c>
      <c r="L92" s="158"/>
      <c r="M92" s="158">
        <f>SUM(M93:M116)</f>
        <v>0</v>
      </c>
      <c r="N92" s="156"/>
      <c r="O92" s="156">
        <f>SUM(O93:O116)</f>
        <v>0.15551999999999999</v>
      </c>
      <c r="P92" s="156"/>
      <c r="Q92" s="156">
        <f>SUM(Q93:Q116)</f>
        <v>0</v>
      </c>
      <c r="R92" s="156"/>
      <c r="S92" s="156"/>
      <c r="T92" s="159"/>
      <c r="U92" s="156">
        <f>SUM(U93:U116)</f>
        <v>67.150000000000006</v>
      </c>
      <c r="AE92" t="s">
        <v>104</v>
      </c>
    </row>
    <row r="93" spans="1:60" outlineLevel="1" x14ac:dyDescent="0.2">
      <c r="A93" s="147">
        <v>21</v>
      </c>
      <c r="B93" s="147" t="s">
        <v>187</v>
      </c>
      <c r="C93" s="148" t="s">
        <v>188</v>
      </c>
      <c r="D93" s="149" t="s">
        <v>111</v>
      </c>
      <c r="E93" s="150">
        <v>1</v>
      </c>
      <c r="F93" s="173"/>
      <c r="G93" s="151">
        <f t="shared" ref="G93" si="15">F93*E93</f>
        <v>0</v>
      </c>
      <c r="H93" s="151">
        <v>0</v>
      </c>
      <c r="I93" s="151">
        <f>ROUND(E93*H93,2)</f>
        <v>0</v>
      </c>
      <c r="J93" s="151">
        <v>5000</v>
      </c>
      <c r="K93" s="151">
        <f>ROUND(E93*J93,2)</f>
        <v>5000</v>
      </c>
      <c r="L93" s="151">
        <v>21</v>
      </c>
      <c r="M93" s="151">
        <f>G93*(1+L93/100)</f>
        <v>0</v>
      </c>
      <c r="N93" s="149">
        <v>0</v>
      </c>
      <c r="O93" s="149">
        <f>ROUND(E93*N93,5)</f>
        <v>0</v>
      </c>
      <c r="P93" s="149">
        <v>0</v>
      </c>
      <c r="Q93" s="149">
        <f>ROUND(E93*P93,5)</f>
        <v>0</v>
      </c>
      <c r="R93" s="149"/>
      <c r="S93" s="149"/>
      <c r="T93" s="152">
        <v>0</v>
      </c>
      <c r="U93" s="149">
        <f>ROUND(E93*T93,2)</f>
        <v>0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112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47"/>
      <c r="B94" s="147"/>
      <c r="C94" s="229" t="s">
        <v>189</v>
      </c>
      <c r="D94" s="230"/>
      <c r="E94" s="231"/>
      <c r="F94" s="232"/>
      <c r="G94" s="233"/>
      <c r="H94" s="151"/>
      <c r="I94" s="151"/>
      <c r="J94" s="151"/>
      <c r="K94" s="151"/>
      <c r="L94" s="151"/>
      <c r="M94" s="151"/>
      <c r="N94" s="149"/>
      <c r="O94" s="149"/>
      <c r="P94" s="149"/>
      <c r="Q94" s="149"/>
      <c r="R94" s="149"/>
      <c r="S94" s="149"/>
      <c r="T94" s="152"/>
      <c r="U94" s="149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114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60" t="str">
        <f>C94</f>
        <v>- V ceně vytvoření prostupu, zapravení prostupu, utěsnění prostupu a chránička potrubí</v>
      </c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47"/>
      <c r="B95" s="147"/>
      <c r="C95" s="229" t="s">
        <v>190</v>
      </c>
      <c r="D95" s="230"/>
      <c r="E95" s="231"/>
      <c r="F95" s="232"/>
      <c r="G95" s="233"/>
      <c r="H95" s="151"/>
      <c r="I95" s="151"/>
      <c r="J95" s="151"/>
      <c r="K95" s="151"/>
      <c r="L95" s="151"/>
      <c r="M95" s="151"/>
      <c r="N95" s="149"/>
      <c r="O95" s="149"/>
      <c r="P95" s="149"/>
      <c r="Q95" s="149"/>
      <c r="R95" s="149"/>
      <c r="S95" s="149"/>
      <c r="T95" s="152"/>
      <c r="U95" s="149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114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60" t="str">
        <f>C95</f>
        <v>- Likvidace vzniklého odpadu a suti</v>
      </c>
      <c r="BB95" s="153"/>
      <c r="BC95" s="153"/>
      <c r="BD95" s="153"/>
      <c r="BE95" s="153"/>
      <c r="BF95" s="153"/>
      <c r="BG95" s="153"/>
      <c r="BH95" s="153"/>
    </row>
    <row r="96" spans="1:60" ht="22.5" outlineLevel="1" x14ac:dyDescent="0.2">
      <c r="A96" s="147">
        <v>22</v>
      </c>
      <c r="B96" s="147" t="s">
        <v>191</v>
      </c>
      <c r="C96" s="148" t="s">
        <v>192</v>
      </c>
      <c r="D96" s="149" t="s">
        <v>124</v>
      </c>
      <c r="E96" s="150">
        <v>30.75</v>
      </c>
      <c r="F96" s="173"/>
      <c r="G96" s="151">
        <f t="shared" ref="G96" si="16">F96*E96</f>
        <v>0</v>
      </c>
      <c r="H96" s="151">
        <v>280.23</v>
      </c>
      <c r="I96" s="151">
        <f>ROUND(E96*H96,2)</f>
        <v>8617.07</v>
      </c>
      <c r="J96" s="151">
        <v>1226.77</v>
      </c>
      <c r="K96" s="151">
        <f>ROUND(E96*J96,2)</f>
        <v>37723.18</v>
      </c>
      <c r="L96" s="151">
        <v>21</v>
      </c>
      <c r="M96" s="151">
        <f>G96*(1+L96/100)</f>
        <v>0</v>
      </c>
      <c r="N96" s="149">
        <v>7.6000000000000004E-4</v>
      </c>
      <c r="O96" s="149">
        <f>ROUND(E96*N96,5)</f>
        <v>2.3369999999999998E-2</v>
      </c>
      <c r="P96" s="149">
        <v>0</v>
      </c>
      <c r="Q96" s="149">
        <f>ROUND(E96*P96,5)</f>
        <v>0</v>
      </c>
      <c r="R96" s="149"/>
      <c r="S96" s="149"/>
      <c r="T96" s="152">
        <v>0.29737999999999998</v>
      </c>
      <c r="U96" s="149">
        <f>ROUND(E96*T96,2)</f>
        <v>9.14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112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47"/>
      <c r="B97" s="147"/>
      <c r="C97" s="229" t="s">
        <v>193</v>
      </c>
      <c r="D97" s="230"/>
      <c r="E97" s="231"/>
      <c r="F97" s="232"/>
      <c r="G97" s="233"/>
      <c r="H97" s="151"/>
      <c r="I97" s="151"/>
      <c r="J97" s="151"/>
      <c r="K97" s="151"/>
      <c r="L97" s="151"/>
      <c r="M97" s="151"/>
      <c r="N97" s="149"/>
      <c r="O97" s="149"/>
      <c r="P97" s="149"/>
      <c r="Q97" s="149"/>
      <c r="R97" s="149"/>
      <c r="S97" s="149"/>
      <c r="T97" s="152"/>
      <c r="U97" s="149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114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60" t="str">
        <f>C97</f>
        <v>- V ceně veškeré příslušenství, tvarovky, kotvící prvky a spojovací materiál, výměra včetně ztratného.</v>
      </c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47"/>
      <c r="B98" s="147"/>
      <c r="C98" s="161" t="s">
        <v>194</v>
      </c>
      <c r="D98" s="162"/>
      <c r="E98" s="163">
        <v>30.75</v>
      </c>
      <c r="F98" s="173"/>
      <c r="G98" s="151"/>
      <c r="H98" s="151"/>
      <c r="I98" s="151"/>
      <c r="J98" s="151"/>
      <c r="K98" s="151"/>
      <c r="L98" s="151"/>
      <c r="M98" s="151"/>
      <c r="N98" s="149"/>
      <c r="O98" s="149"/>
      <c r="P98" s="149"/>
      <c r="Q98" s="149"/>
      <c r="R98" s="149"/>
      <c r="S98" s="149"/>
      <c r="T98" s="152"/>
      <c r="U98" s="149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126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ht="22.5" outlineLevel="1" x14ac:dyDescent="0.2">
      <c r="A99" s="147">
        <v>23</v>
      </c>
      <c r="B99" s="147" t="s">
        <v>195</v>
      </c>
      <c r="C99" s="148" t="s">
        <v>196</v>
      </c>
      <c r="D99" s="149" t="s">
        <v>124</v>
      </c>
      <c r="E99" s="150">
        <v>18.75</v>
      </c>
      <c r="F99" s="173"/>
      <c r="G99" s="151">
        <f t="shared" ref="G99" si="17">F99*E99</f>
        <v>0</v>
      </c>
      <c r="H99" s="151">
        <v>411.79</v>
      </c>
      <c r="I99" s="151">
        <f>ROUND(E99*H99,2)</f>
        <v>7721.06</v>
      </c>
      <c r="J99" s="151">
        <v>1242.21</v>
      </c>
      <c r="K99" s="151">
        <f>ROUND(E99*J99,2)</f>
        <v>23291.439999999999</v>
      </c>
      <c r="L99" s="151">
        <v>21</v>
      </c>
      <c r="M99" s="151">
        <f>G99*(1+L99/100)</f>
        <v>0</v>
      </c>
      <c r="N99" s="149">
        <v>1.0200000000000001E-3</v>
      </c>
      <c r="O99" s="149">
        <f>ROUND(E99*N99,5)</f>
        <v>1.9130000000000001E-2</v>
      </c>
      <c r="P99" s="149">
        <v>0</v>
      </c>
      <c r="Q99" s="149">
        <f>ROUND(E99*P99,5)</f>
        <v>0</v>
      </c>
      <c r="R99" s="149"/>
      <c r="S99" s="149"/>
      <c r="T99" s="152">
        <v>0.31738</v>
      </c>
      <c r="U99" s="149">
        <f>ROUND(E99*T99,2)</f>
        <v>5.95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108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47"/>
      <c r="B100" s="147"/>
      <c r="C100" s="229" t="s">
        <v>193</v>
      </c>
      <c r="D100" s="230"/>
      <c r="E100" s="231"/>
      <c r="F100" s="232"/>
      <c r="G100" s="233"/>
      <c r="H100" s="151"/>
      <c r="I100" s="151"/>
      <c r="J100" s="151"/>
      <c r="K100" s="151"/>
      <c r="L100" s="151"/>
      <c r="M100" s="151"/>
      <c r="N100" s="149"/>
      <c r="O100" s="149"/>
      <c r="P100" s="149"/>
      <c r="Q100" s="149"/>
      <c r="R100" s="149"/>
      <c r="S100" s="149"/>
      <c r="T100" s="152"/>
      <c r="U100" s="149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114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60" t="str">
        <f>C100</f>
        <v>- V ceně veškeré příslušenství, tvarovky, kotvící prvky a spojovací materiál, výměra včetně ztratného.</v>
      </c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47"/>
      <c r="B101" s="147"/>
      <c r="C101" s="161" t="s">
        <v>197</v>
      </c>
      <c r="D101" s="162"/>
      <c r="E101" s="163">
        <v>18.75</v>
      </c>
      <c r="F101" s="173"/>
      <c r="G101" s="151"/>
      <c r="H101" s="151"/>
      <c r="I101" s="151"/>
      <c r="J101" s="151"/>
      <c r="K101" s="151"/>
      <c r="L101" s="151"/>
      <c r="M101" s="151"/>
      <c r="N101" s="149"/>
      <c r="O101" s="149"/>
      <c r="P101" s="149"/>
      <c r="Q101" s="149"/>
      <c r="R101" s="149"/>
      <c r="S101" s="149"/>
      <c r="T101" s="152"/>
      <c r="U101" s="149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126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ht="22.5" outlineLevel="1" x14ac:dyDescent="0.2">
      <c r="A102" s="147">
        <v>24</v>
      </c>
      <c r="B102" s="147" t="s">
        <v>198</v>
      </c>
      <c r="C102" s="148" t="s">
        <v>199</v>
      </c>
      <c r="D102" s="149" t="s">
        <v>124</v>
      </c>
      <c r="E102" s="150">
        <v>13.6015</v>
      </c>
      <c r="F102" s="173"/>
      <c r="G102" s="151">
        <f t="shared" ref="G102" si="18">F102*E102</f>
        <v>0</v>
      </c>
      <c r="H102" s="151">
        <v>676.5</v>
      </c>
      <c r="I102" s="151">
        <f>ROUND(E102*H102,2)</f>
        <v>9201.41</v>
      </c>
      <c r="J102" s="151">
        <v>1254.5</v>
      </c>
      <c r="K102" s="151">
        <f>ROUND(E102*J102,2)</f>
        <v>17063.080000000002</v>
      </c>
      <c r="L102" s="151">
        <v>21</v>
      </c>
      <c r="M102" s="151">
        <f>G102*(1+L102/100)</f>
        <v>0</v>
      </c>
      <c r="N102" s="149">
        <v>1.6000000000000001E-3</v>
      </c>
      <c r="O102" s="149">
        <f>ROUND(E102*N102,5)</f>
        <v>2.1760000000000002E-2</v>
      </c>
      <c r="P102" s="149">
        <v>0</v>
      </c>
      <c r="Q102" s="149">
        <f>ROUND(E102*P102,5)</f>
        <v>0</v>
      </c>
      <c r="R102" s="149"/>
      <c r="S102" s="149"/>
      <c r="T102" s="152">
        <v>0.33332000000000001</v>
      </c>
      <c r="U102" s="149">
        <f>ROUND(E102*T102,2)</f>
        <v>4.53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108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47"/>
      <c r="B103" s="147"/>
      <c r="C103" s="229" t="s">
        <v>193</v>
      </c>
      <c r="D103" s="230"/>
      <c r="E103" s="231"/>
      <c r="F103" s="232"/>
      <c r="G103" s="233"/>
      <c r="H103" s="151"/>
      <c r="I103" s="151"/>
      <c r="J103" s="151"/>
      <c r="K103" s="151"/>
      <c r="L103" s="151"/>
      <c r="M103" s="151"/>
      <c r="N103" s="149"/>
      <c r="O103" s="149"/>
      <c r="P103" s="149"/>
      <c r="Q103" s="149"/>
      <c r="R103" s="149"/>
      <c r="S103" s="149"/>
      <c r="T103" s="152"/>
      <c r="U103" s="149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114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60" t="str">
        <f>C103</f>
        <v>- V ceně veškeré příslušenství, tvarovky, kotvící prvky a spojovací materiál, výměra včetně ztratného.</v>
      </c>
      <c r="BB103" s="153"/>
      <c r="BC103" s="153"/>
      <c r="BD103" s="153"/>
      <c r="BE103" s="153"/>
      <c r="BF103" s="153"/>
      <c r="BG103" s="153"/>
      <c r="BH103" s="153"/>
    </row>
    <row r="104" spans="1:60" ht="22.5" outlineLevel="1" x14ac:dyDescent="0.2">
      <c r="A104" s="147">
        <v>25</v>
      </c>
      <c r="B104" s="147" t="s">
        <v>200</v>
      </c>
      <c r="C104" s="148" t="s">
        <v>201</v>
      </c>
      <c r="D104" s="149" t="s">
        <v>124</v>
      </c>
      <c r="E104" s="150">
        <v>55.2</v>
      </c>
      <c r="F104" s="173"/>
      <c r="G104" s="151">
        <f t="shared" ref="G104" si="19">F104*E104</f>
        <v>0</v>
      </c>
      <c r="H104" s="151">
        <v>389.08</v>
      </c>
      <c r="I104" s="151">
        <f>ROUND(E104*H104,2)</f>
        <v>21477.22</v>
      </c>
      <c r="J104" s="151">
        <v>194.92000000000002</v>
      </c>
      <c r="K104" s="151">
        <f>ROUND(E104*J104,2)</f>
        <v>10759.58</v>
      </c>
      <c r="L104" s="151">
        <v>21</v>
      </c>
      <c r="M104" s="151">
        <f>G104*(1+L104/100)</f>
        <v>0</v>
      </c>
      <c r="N104" s="149">
        <v>5.9000000000000003E-4</v>
      </c>
      <c r="O104" s="149">
        <f>ROUND(E104*N104,5)</f>
        <v>3.2570000000000002E-2</v>
      </c>
      <c r="P104" s="149">
        <v>0</v>
      </c>
      <c r="Q104" s="149">
        <f>ROUND(E104*P104,5)</f>
        <v>0</v>
      </c>
      <c r="R104" s="149"/>
      <c r="S104" s="149"/>
      <c r="T104" s="152">
        <v>0.27200000000000002</v>
      </c>
      <c r="U104" s="149">
        <f>ROUND(E104*T104,2)</f>
        <v>15.01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108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47"/>
      <c r="B105" s="147"/>
      <c r="C105" s="229" t="s">
        <v>193</v>
      </c>
      <c r="D105" s="230"/>
      <c r="E105" s="231"/>
      <c r="F105" s="232"/>
      <c r="G105" s="233"/>
      <c r="H105" s="151"/>
      <c r="I105" s="151"/>
      <c r="J105" s="151"/>
      <c r="K105" s="151"/>
      <c r="L105" s="151"/>
      <c r="M105" s="151"/>
      <c r="N105" s="149"/>
      <c r="O105" s="149"/>
      <c r="P105" s="149"/>
      <c r="Q105" s="149"/>
      <c r="R105" s="149"/>
      <c r="S105" s="149"/>
      <c r="T105" s="152"/>
      <c r="U105" s="149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114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60" t="str">
        <f>C105</f>
        <v>- V ceně veškeré příslušenství, tvarovky, kotvící prvky a spojovací materiál, výměra včetně ztratného.</v>
      </c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47"/>
      <c r="B106" s="147"/>
      <c r="C106" s="161" t="s">
        <v>202</v>
      </c>
      <c r="D106" s="162"/>
      <c r="E106" s="163">
        <v>55.2</v>
      </c>
      <c r="F106" s="173"/>
      <c r="G106" s="151"/>
      <c r="H106" s="151"/>
      <c r="I106" s="151"/>
      <c r="J106" s="151"/>
      <c r="K106" s="151"/>
      <c r="L106" s="151"/>
      <c r="M106" s="151"/>
      <c r="N106" s="149"/>
      <c r="O106" s="149"/>
      <c r="P106" s="149"/>
      <c r="Q106" s="149"/>
      <c r="R106" s="149"/>
      <c r="S106" s="149"/>
      <c r="T106" s="152"/>
      <c r="U106" s="149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126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ht="22.5" outlineLevel="1" x14ac:dyDescent="0.2">
      <c r="A107" s="147">
        <v>26</v>
      </c>
      <c r="B107" s="147" t="s">
        <v>203</v>
      </c>
      <c r="C107" s="148" t="s">
        <v>204</v>
      </c>
      <c r="D107" s="149" t="s">
        <v>124</v>
      </c>
      <c r="E107" s="150">
        <v>94.664999999999992</v>
      </c>
      <c r="F107" s="173"/>
      <c r="G107" s="151">
        <f t="shared" ref="G107" si="20">F107*E107</f>
        <v>0</v>
      </c>
      <c r="H107" s="151">
        <v>22</v>
      </c>
      <c r="I107" s="151">
        <f>ROUND(E107*H107,2)</f>
        <v>2082.63</v>
      </c>
      <c r="J107" s="151">
        <v>234.5</v>
      </c>
      <c r="K107" s="151">
        <f>ROUND(E107*J107,2)</f>
        <v>22198.94</v>
      </c>
      <c r="L107" s="151">
        <v>21</v>
      </c>
      <c r="M107" s="151">
        <f>G107*(1+L107/100)</f>
        <v>0</v>
      </c>
      <c r="N107" s="149">
        <v>6.2E-4</v>
      </c>
      <c r="O107" s="149">
        <f>ROUND(E107*N107,5)</f>
        <v>5.8689999999999999E-2</v>
      </c>
      <c r="P107" s="149">
        <v>0</v>
      </c>
      <c r="Q107" s="149">
        <f>ROUND(E107*P107,5)</f>
        <v>0</v>
      </c>
      <c r="R107" s="149"/>
      <c r="S107" s="149"/>
      <c r="T107" s="152">
        <v>0.316</v>
      </c>
      <c r="U107" s="149">
        <f>ROUND(E107*T107,2)</f>
        <v>29.91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112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ht="22.5" outlineLevel="1" x14ac:dyDescent="0.2">
      <c r="A108" s="147"/>
      <c r="B108" s="147"/>
      <c r="C108" s="229" t="s">
        <v>205</v>
      </c>
      <c r="D108" s="230"/>
      <c r="E108" s="231"/>
      <c r="F108" s="232"/>
      <c r="G108" s="233"/>
      <c r="H108" s="151"/>
      <c r="I108" s="151"/>
      <c r="J108" s="151"/>
      <c r="K108" s="151"/>
      <c r="L108" s="151"/>
      <c r="M108" s="151"/>
      <c r="N108" s="149"/>
      <c r="O108" s="149"/>
      <c r="P108" s="149"/>
      <c r="Q108" s="149"/>
      <c r="R108" s="149"/>
      <c r="S108" s="149"/>
      <c r="T108" s="152"/>
      <c r="U108" s="149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114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60" t="str">
        <f>C108</f>
        <v>- Izolační pouzdro z minerální vlny s polepem z hliníkové fólie vyztužené mřížkou ze skelných vláken (ALS)</v>
      </c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47"/>
      <c r="B109" s="147"/>
      <c r="C109" s="229" t="s">
        <v>206</v>
      </c>
      <c r="D109" s="230"/>
      <c r="E109" s="231"/>
      <c r="F109" s="232"/>
      <c r="G109" s="233"/>
      <c r="H109" s="151"/>
      <c r="I109" s="151"/>
      <c r="J109" s="151"/>
      <c r="K109" s="151"/>
      <c r="L109" s="151"/>
      <c r="M109" s="151"/>
      <c r="N109" s="149"/>
      <c r="O109" s="149"/>
      <c r="P109" s="149"/>
      <c r="Q109" s="149"/>
      <c r="R109" s="149"/>
      <c r="S109" s="149"/>
      <c r="T109" s="152"/>
      <c r="U109" s="149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114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60" t="str">
        <f>C109</f>
        <v>- Pouzdro na podélném spoji opatřeno přesahem fólie se samolepící páskou</v>
      </c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47"/>
      <c r="B110" s="147"/>
      <c r="C110" s="229" t="s">
        <v>207</v>
      </c>
      <c r="D110" s="230"/>
      <c r="E110" s="231"/>
      <c r="F110" s="232"/>
      <c r="G110" s="233"/>
      <c r="H110" s="151"/>
      <c r="I110" s="151"/>
      <c r="J110" s="151"/>
      <c r="K110" s="151"/>
      <c r="L110" s="151"/>
      <c r="M110" s="151"/>
      <c r="N110" s="149"/>
      <c r="O110" s="149"/>
      <c r="P110" s="149"/>
      <c r="Q110" s="149"/>
      <c r="R110" s="149"/>
      <c r="S110" s="149"/>
      <c r="T110" s="152"/>
      <c r="U110" s="149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114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60" t="str">
        <f>C110</f>
        <v>- Izolace v celé délce potrubí včetně kolen a odboček</v>
      </c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47"/>
      <c r="B111" s="147"/>
      <c r="C111" s="229" t="s">
        <v>208</v>
      </c>
      <c r="D111" s="230"/>
      <c r="E111" s="231"/>
      <c r="F111" s="232"/>
      <c r="G111" s="233"/>
      <c r="H111" s="151"/>
      <c r="I111" s="151"/>
      <c r="J111" s="151"/>
      <c r="K111" s="151"/>
      <c r="L111" s="151"/>
      <c r="M111" s="151"/>
      <c r="N111" s="149"/>
      <c r="O111" s="149"/>
      <c r="P111" s="149"/>
      <c r="Q111" s="149"/>
      <c r="R111" s="149"/>
      <c r="S111" s="149"/>
      <c r="T111" s="152"/>
      <c r="U111" s="149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114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60" t="str">
        <f>C111</f>
        <v>- V ceně veškeré příslušenství, výměra včetně ztratného</v>
      </c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47"/>
      <c r="B112" s="147"/>
      <c r="C112" s="161" t="s">
        <v>209</v>
      </c>
      <c r="D112" s="162"/>
      <c r="E112" s="163">
        <v>94.665000000000006</v>
      </c>
      <c r="F112" s="173"/>
      <c r="G112" s="151"/>
      <c r="H112" s="151"/>
      <c r="I112" s="151"/>
      <c r="J112" s="151"/>
      <c r="K112" s="151"/>
      <c r="L112" s="151"/>
      <c r="M112" s="151"/>
      <c r="N112" s="149"/>
      <c r="O112" s="149"/>
      <c r="P112" s="149"/>
      <c r="Q112" s="149"/>
      <c r="R112" s="149"/>
      <c r="S112" s="149"/>
      <c r="T112" s="152"/>
      <c r="U112" s="149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126</v>
      </c>
      <c r="AF112" s="153">
        <v>0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47">
        <v>27</v>
      </c>
      <c r="B113" s="147" t="s">
        <v>210</v>
      </c>
      <c r="C113" s="148" t="s">
        <v>211</v>
      </c>
      <c r="D113" s="149" t="s">
        <v>124</v>
      </c>
      <c r="E113" s="150">
        <v>63.11</v>
      </c>
      <c r="F113" s="173"/>
      <c r="G113" s="151">
        <f t="shared" ref="G113" si="21">F113*E113</f>
        <v>0</v>
      </c>
      <c r="H113" s="151">
        <v>0.3</v>
      </c>
      <c r="I113" s="151">
        <f>ROUND(E113*H113,2)</f>
        <v>18.93</v>
      </c>
      <c r="J113" s="151">
        <v>15.5</v>
      </c>
      <c r="K113" s="151">
        <f>ROUND(E113*J113,2)</f>
        <v>978.21</v>
      </c>
      <c r="L113" s="151">
        <v>21</v>
      </c>
      <c r="M113" s="151">
        <f>G113*(1+L113/100)</f>
        <v>0</v>
      </c>
      <c r="N113" s="149">
        <v>0</v>
      </c>
      <c r="O113" s="149">
        <f>ROUND(E113*N113,5)</f>
        <v>0</v>
      </c>
      <c r="P113" s="149">
        <v>0</v>
      </c>
      <c r="Q113" s="149">
        <f>ROUND(E113*P113,5)</f>
        <v>0</v>
      </c>
      <c r="R113" s="149"/>
      <c r="S113" s="149"/>
      <c r="T113" s="152">
        <v>2.1499999999999998E-2</v>
      </c>
      <c r="U113" s="149">
        <f>ROUND(E113*T113,2)</f>
        <v>1.36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108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47"/>
      <c r="B114" s="147"/>
      <c r="C114" s="161" t="s">
        <v>212</v>
      </c>
      <c r="D114" s="162"/>
      <c r="E114" s="163">
        <v>63.11</v>
      </c>
      <c r="F114" s="173"/>
      <c r="G114" s="151"/>
      <c r="H114" s="151"/>
      <c r="I114" s="151"/>
      <c r="J114" s="151"/>
      <c r="K114" s="151"/>
      <c r="L114" s="151"/>
      <c r="M114" s="151"/>
      <c r="N114" s="149"/>
      <c r="O114" s="149"/>
      <c r="P114" s="149"/>
      <c r="Q114" s="149"/>
      <c r="R114" s="149"/>
      <c r="S114" s="149"/>
      <c r="T114" s="152"/>
      <c r="U114" s="149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126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47">
        <v>28</v>
      </c>
      <c r="B115" s="147" t="s">
        <v>213</v>
      </c>
      <c r="C115" s="148" t="s">
        <v>214</v>
      </c>
      <c r="D115" s="149" t="s">
        <v>124</v>
      </c>
      <c r="E115" s="150">
        <v>55.2</v>
      </c>
      <c r="F115" s="173"/>
      <c r="G115" s="151">
        <f t="shared" ref="G115:G116" si="22">F115*E115</f>
        <v>0</v>
      </c>
      <c r="H115" s="151">
        <v>0.3</v>
      </c>
      <c r="I115" s="151">
        <f>ROUND(E115*H115,2)</f>
        <v>16.559999999999999</v>
      </c>
      <c r="J115" s="151">
        <v>12.899999999999999</v>
      </c>
      <c r="K115" s="151">
        <f>ROUND(E115*J115,2)</f>
        <v>712.08</v>
      </c>
      <c r="L115" s="151">
        <v>21</v>
      </c>
      <c r="M115" s="151">
        <f>G115*(1+L115/100)</f>
        <v>0</v>
      </c>
      <c r="N115" s="149">
        <v>0</v>
      </c>
      <c r="O115" s="149">
        <f>ROUND(E115*N115,5)</f>
        <v>0</v>
      </c>
      <c r="P115" s="149">
        <v>0</v>
      </c>
      <c r="Q115" s="149">
        <f>ROUND(E115*P115,5)</f>
        <v>0</v>
      </c>
      <c r="R115" s="149"/>
      <c r="S115" s="149"/>
      <c r="T115" s="152">
        <v>1.7999999999999999E-2</v>
      </c>
      <c r="U115" s="149">
        <f>ROUND(E115*T115,2)</f>
        <v>0.99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108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ht="22.5" outlineLevel="1" x14ac:dyDescent="0.2">
      <c r="A116" s="147">
        <v>29</v>
      </c>
      <c r="B116" s="147" t="s">
        <v>215</v>
      </c>
      <c r="C116" s="148" t="s">
        <v>216</v>
      </c>
      <c r="D116" s="149" t="s">
        <v>165</v>
      </c>
      <c r="E116" s="150">
        <v>7.3459999999999998E-2</v>
      </c>
      <c r="F116" s="173"/>
      <c r="G116" s="151">
        <f t="shared" si="22"/>
        <v>0</v>
      </c>
      <c r="H116" s="151">
        <v>0</v>
      </c>
      <c r="I116" s="151">
        <f>ROUND(E116*H116,2)</f>
        <v>0</v>
      </c>
      <c r="J116" s="151">
        <v>2080</v>
      </c>
      <c r="K116" s="151">
        <f>ROUND(E116*J116,2)</f>
        <v>152.80000000000001</v>
      </c>
      <c r="L116" s="151">
        <v>21</v>
      </c>
      <c r="M116" s="151">
        <f>G116*(1+L116/100)</f>
        <v>0</v>
      </c>
      <c r="N116" s="149">
        <v>0</v>
      </c>
      <c r="O116" s="149">
        <f>ROUND(E116*N116,5)</f>
        <v>0</v>
      </c>
      <c r="P116" s="149">
        <v>0</v>
      </c>
      <c r="Q116" s="149">
        <f>ROUND(E116*P116,5)</f>
        <v>0</v>
      </c>
      <c r="R116" s="149"/>
      <c r="S116" s="149"/>
      <c r="T116" s="152">
        <v>3.5630000000000002</v>
      </c>
      <c r="U116" s="149">
        <f>ROUND(E116*T116,2)</f>
        <v>0.26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166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x14ac:dyDescent="0.2">
      <c r="A117" s="154" t="s">
        <v>103</v>
      </c>
      <c r="B117" s="154" t="s">
        <v>70</v>
      </c>
      <c r="C117" s="155" t="s">
        <v>71</v>
      </c>
      <c r="D117" s="156"/>
      <c r="E117" s="157"/>
      <c r="F117" s="174"/>
      <c r="G117" s="158">
        <f>G118+G123+G128+G133+G138+G143+G148+G153+G158+G163+G168+G173+G174+G179+G184+G189+G194+G199+G205+G211+G216</f>
        <v>0</v>
      </c>
      <c r="H117" s="158"/>
      <c r="I117" s="158">
        <f>SUM(I118:I216)</f>
        <v>47136.600000000006</v>
      </c>
      <c r="J117" s="158"/>
      <c r="K117" s="158">
        <f>SUM(K118:K216)</f>
        <v>41639.929999999993</v>
      </c>
      <c r="L117" s="158"/>
      <c r="M117" s="158">
        <f>SUM(M118:M216)</f>
        <v>0</v>
      </c>
      <c r="N117" s="156"/>
      <c r="O117" s="156">
        <f>SUM(O118:O216)</f>
        <v>2.6460000000000001E-2</v>
      </c>
      <c r="P117" s="156"/>
      <c r="Q117" s="156">
        <f>SUM(Q118:Q216)</f>
        <v>0</v>
      </c>
      <c r="R117" s="156"/>
      <c r="S117" s="156"/>
      <c r="T117" s="159"/>
      <c r="U117" s="156">
        <f>SUM(U118:U216)</f>
        <v>8.76</v>
      </c>
      <c r="AE117" t="s">
        <v>104</v>
      </c>
    </row>
    <row r="118" spans="1:60" outlineLevel="1" x14ac:dyDescent="0.2">
      <c r="A118" s="147">
        <v>30</v>
      </c>
      <c r="B118" s="147" t="s">
        <v>217</v>
      </c>
      <c r="C118" s="148" t="s">
        <v>218</v>
      </c>
      <c r="D118" s="149" t="s">
        <v>134</v>
      </c>
      <c r="E118" s="150">
        <v>1</v>
      </c>
      <c r="F118" s="173"/>
      <c r="G118" s="151">
        <f t="shared" ref="G118" si="23">F118*E118</f>
        <v>0</v>
      </c>
      <c r="H118" s="151">
        <v>1564.75</v>
      </c>
      <c r="I118" s="151">
        <f>ROUND(E118*H118,2)</f>
        <v>1564.75</v>
      </c>
      <c r="J118" s="151">
        <v>118.25</v>
      </c>
      <c r="K118" s="151">
        <f>ROUND(E118*J118,2)</f>
        <v>118.25</v>
      </c>
      <c r="L118" s="151">
        <v>21</v>
      </c>
      <c r="M118" s="151">
        <f>G118*(1+L118/100)</f>
        <v>0</v>
      </c>
      <c r="N118" s="149">
        <v>6.4999999999999997E-4</v>
      </c>
      <c r="O118" s="149">
        <f>ROUND(E118*N118,5)</f>
        <v>6.4999999999999997E-4</v>
      </c>
      <c r="P118" s="149">
        <v>0</v>
      </c>
      <c r="Q118" s="149">
        <f>ROUND(E118*P118,5)</f>
        <v>0</v>
      </c>
      <c r="R118" s="149"/>
      <c r="S118" s="149"/>
      <c r="T118" s="152">
        <v>0.16500000000000001</v>
      </c>
      <c r="U118" s="149">
        <f>ROUND(E118*T118,2)</f>
        <v>0.17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108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47"/>
      <c r="B119" s="147"/>
      <c r="C119" s="229" t="s">
        <v>159</v>
      </c>
      <c r="D119" s="230"/>
      <c r="E119" s="231"/>
      <c r="F119" s="232"/>
      <c r="G119" s="233"/>
      <c r="H119" s="151"/>
      <c r="I119" s="151"/>
      <c r="J119" s="151"/>
      <c r="K119" s="151"/>
      <c r="L119" s="151"/>
      <c r="M119" s="151"/>
      <c r="N119" s="149"/>
      <c r="O119" s="149"/>
      <c r="P119" s="149"/>
      <c r="Q119" s="149"/>
      <c r="R119" s="149"/>
      <c r="S119" s="149"/>
      <c r="T119" s="152"/>
      <c r="U119" s="149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114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60" t="str">
        <f>C119</f>
        <v>- Kotvíci a montážní prvky</v>
      </c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47"/>
      <c r="B120" s="147"/>
      <c r="C120" s="229" t="s">
        <v>160</v>
      </c>
      <c r="D120" s="230"/>
      <c r="E120" s="231"/>
      <c r="F120" s="232"/>
      <c r="G120" s="233"/>
      <c r="H120" s="151"/>
      <c r="I120" s="151"/>
      <c r="J120" s="151"/>
      <c r="K120" s="151"/>
      <c r="L120" s="151"/>
      <c r="M120" s="151"/>
      <c r="N120" s="149"/>
      <c r="O120" s="149"/>
      <c r="P120" s="149"/>
      <c r="Q120" s="149"/>
      <c r="R120" s="149"/>
      <c r="S120" s="149"/>
      <c r="T120" s="152"/>
      <c r="U120" s="149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114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60" t="str">
        <f>C120</f>
        <v>- Akustické a antivibrační opatření</v>
      </c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47"/>
      <c r="B121" s="147"/>
      <c r="C121" s="229" t="s">
        <v>161</v>
      </c>
      <c r="D121" s="230"/>
      <c r="E121" s="231"/>
      <c r="F121" s="232"/>
      <c r="G121" s="233"/>
      <c r="H121" s="151"/>
      <c r="I121" s="151"/>
      <c r="J121" s="151"/>
      <c r="K121" s="151"/>
      <c r="L121" s="151"/>
      <c r="M121" s="151"/>
      <c r="N121" s="149"/>
      <c r="O121" s="149"/>
      <c r="P121" s="149"/>
      <c r="Q121" s="149"/>
      <c r="R121" s="149"/>
      <c r="S121" s="149"/>
      <c r="T121" s="152"/>
      <c r="U121" s="149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114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60" t="str">
        <f>C121</f>
        <v>- Dodávka a instalace zařízení v jednotném funkčním celku</v>
      </c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47"/>
      <c r="B122" s="147"/>
      <c r="C122" s="229" t="s">
        <v>162</v>
      </c>
      <c r="D122" s="230"/>
      <c r="E122" s="231"/>
      <c r="F122" s="232"/>
      <c r="G122" s="233"/>
      <c r="H122" s="151"/>
      <c r="I122" s="151"/>
      <c r="J122" s="151"/>
      <c r="K122" s="151"/>
      <c r="L122" s="151"/>
      <c r="M122" s="151"/>
      <c r="N122" s="149"/>
      <c r="O122" s="149"/>
      <c r="P122" s="149"/>
      <c r="Q122" s="149"/>
      <c r="R122" s="149"/>
      <c r="S122" s="149"/>
      <c r="T122" s="152"/>
      <c r="U122" s="149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114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60" t="str">
        <f>C122</f>
        <v>- Další příslušenství a podrobný popis - viz PD</v>
      </c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47">
        <v>31</v>
      </c>
      <c r="B123" s="147" t="s">
        <v>219</v>
      </c>
      <c r="C123" s="148" t="s">
        <v>220</v>
      </c>
      <c r="D123" s="149" t="s">
        <v>134</v>
      </c>
      <c r="E123" s="150">
        <v>6</v>
      </c>
      <c r="F123" s="173"/>
      <c r="G123" s="151">
        <f t="shared" ref="G123" si="24">F123*E123</f>
        <v>0</v>
      </c>
      <c r="H123" s="151">
        <v>293.07</v>
      </c>
      <c r="I123" s="151">
        <f>ROUND(E123*H123,2)</f>
        <v>1758.42</v>
      </c>
      <c r="J123" s="151">
        <v>1044.43</v>
      </c>
      <c r="K123" s="151">
        <f>ROUND(E123*J123,2)</f>
        <v>6266.58</v>
      </c>
      <c r="L123" s="151">
        <v>21</v>
      </c>
      <c r="M123" s="151">
        <f>G123*(1+L123/100)</f>
        <v>0</v>
      </c>
      <c r="N123" s="149">
        <v>1E-4</v>
      </c>
      <c r="O123" s="149">
        <f>ROUND(E123*N123,5)</f>
        <v>5.9999999999999995E-4</v>
      </c>
      <c r="P123" s="149">
        <v>0</v>
      </c>
      <c r="Q123" s="149">
        <f>ROUND(E123*P123,5)</f>
        <v>0</v>
      </c>
      <c r="R123" s="149"/>
      <c r="S123" s="149"/>
      <c r="T123" s="152">
        <v>6.2E-2</v>
      </c>
      <c r="U123" s="149">
        <f>ROUND(E123*T123,2)</f>
        <v>0.37</v>
      </c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108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47"/>
      <c r="B124" s="147"/>
      <c r="C124" s="229" t="s">
        <v>159</v>
      </c>
      <c r="D124" s="230"/>
      <c r="E124" s="231"/>
      <c r="F124" s="232"/>
      <c r="G124" s="233"/>
      <c r="H124" s="151"/>
      <c r="I124" s="151"/>
      <c r="J124" s="151"/>
      <c r="K124" s="151"/>
      <c r="L124" s="151"/>
      <c r="M124" s="151"/>
      <c r="N124" s="149"/>
      <c r="O124" s="149"/>
      <c r="P124" s="149"/>
      <c r="Q124" s="149"/>
      <c r="R124" s="149"/>
      <c r="S124" s="149"/>
      <c r="T124" s="152"/>
      <c r="U124" s="149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114</v>
      </c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60" t="str">
        <f>C124</f>
        <v>- Kotvíci a montážní prvky</v>
      </c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47"/>
      <c r="B125" s="147"/>
      <c r="C125" s="229" t="s">
        <v>160</v>
      </c>
      <c r="D125" s="230"/>
      <c r="E125" s="231"/>
      <c r="F125" s="232"/>
      <c r="G125" s="233"/>
      <c r="H125" s="151"/>
      <c r="I125" s="151"/>
      <c r="J125" s="151"/>
      <c r="K125" s="151"/>
      <c r="L125" s="151"/>
      <c r="M125" s="151"/>
      <c r="N125" s="149"/>
      <c r="O125" s="149"/>
      <c r="P125" s="149"/>
      <c r="Q125" s="149"/>
      <c r="R125" s="149"/>
      <c r="S125" s="149"/>
      <c r="T125" s="152"/>
      <c r="U125" s="149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114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60" t="str">
        <f>C125</f>
        <v>- Akustické a antivibrační opatření</v>
      </c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47"/>
      <c r="B126" s="147"/>
      <c r="C126" s="229" t="s">
        <v>161</v>
      </c>
      <c r="D126" s="230"/>
      <c r="E126" s="231"/>
      <c r="F126" s="232"/>
      <c r="G126" s="233"/>
      <c r="H126" s="151"/>
      <c r="I126" s="151"/>
      <c r="J126" s="151"/>
      <c r="K126" s="151"/>
      <c r="L126" s="151"/>
      <c r="M126" s="151"/>
      <c r="N126" s="149"/>
      <c r="O126" s="149"/>
      <c r="P126" s="149"/>
      <c r="Q126" s="149"/>
      <c r="R126" s="149"/>
      <c r="S126" s="149"/>
      <c r="T126" s="152"/>
      <c r="U126" s="149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114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60" t="str">
        <f>C126</f>
        <v>- Dodávka a instalace zařízení v jednotném funkčním celku</v>
      </c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47"/>
      <c r="B127" s="147"/>
      <c r="C127" s="229" t="s">
        <v>162</v>
      </c>
      <c r="D127" s="230"/>
      <c r="E127" s="231"/>
      <c r="F127" s="232"/>
      <c r="G127" s="233"/>
      <c r="H127" s="151"/>
      <c r="I127" s="151"/>
      <c r="J127" s="151"/>
      <c r="K127" s="151"/>
      <c r="L127" s="151"/>
      <c r="M127" s="151"/>
      <c r="N127" s="149"/>
      <c r="O127" s="149"/>
      <c r="P127" s="149"/>
      <c r="Q127" s="149"/>
      <c r="R127" s="149"/>
      <c r="S127" s="149"/>
      <c r="T127" s="152"/>
      <c r="U127" s="149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114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60" t="str">
        <f>C127</f>
        <v>- Další příslušenství a podrobný popis - viz PD</v>
      </c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47">
        <v>32</v>
      </c>
      <c r="B128" s="147" t="s">
        <v>221</v>
      </c>
      <c r="C128" s="148" t="s">
        <v>222</v>
      </c>
      <c r="D128" s="149" t="s">
        <v>134</v>
      </c>
      <c r="E128" s="150">
        <v>1</v>
      </c>
      <c r="F128" s="173"/>
      <c r="G128" s="151">
        <f t="shared" ref="G128" si="25">F128*E128</f>
        <v>0</v>
      </c>
      <c r="H128" s="151">
        <v>1569.34</v>
      </c>
      <c r="I128" s="151">
        <f>ROUND(E128*H128,2)</f>
        <v>1569.34</v>
      </c>
      <c r="J128" s="151">
        <v>162.66000000000008</v>
      </c>
      <c r="K128" s="151">
        <f>ROUND(E128*J128,2)</f>
        <v>162.66</v>
      </c>
      <c r="L128" s="151">
        <v>21</v>
      </c>
      <c r="M128" s="151">
        <f>G128*(1+L128/100)</f>
        <v>0</v>
      </c>
      <c r="N128" s="149">
        <v>6.4999999999999997E-4</v>
      </c>
      <c r="O128" s="149">
        <f>ROUND(E128*N128,5)</f>
        <v>6.4999999999999997E-4</v>
      </c>
      <c r="P128" s="149">
        <v>0</v>
      </c>
      <c r="Q128" s="149">
        <f>ROUND(E128*P128,5)</f>
        <v>0</v>
      </c>
      <c r="R128" s="149"/>
      <c r="S128" s="149"/>
      <c r="T128" s="152">
        <v>0.22700000000000001</v>
      </c>
      <c r="U128" s="149">
        <f>ROUND(E128*T128,2)</f>
        <v>0.23</v>
      </c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108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47"/>
      <c r="B129" s="147"/>
      <c r="C129" s="229" t="s">
        <v>159</v>
      </c>
      <c r="D129" s="230"/>
      <c r="E129" s="231"/>
      <c r="F129" s="232"/>
      <c r="G129" s="233"/>
      <c r="H129" s="151"/>
      <c r="I129" s="151"/>
      <c r="J129" s="151"/>
      <c r="K129" s="151"/>
      <c r="L129" s="151"/>
      <c r="M129" s="151"/>
      <c r="N129" s="149"/>
      <c r="O129" s="149"/>
      <c r="P129" s="149"/>
      <c r="Q129" s="149"/>
      <c r="R129" s="149"/>
      <c r="S129" s="149"/>
      <c r="T129" s="152"/>
      <c r="U129" s="149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114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60" t="str">
        <f>C129</f>
        <v>- Kotvíci a montážní prvky</v>
      </c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47"/>
      <c r="B130" s="147"/>
      <c r="C130" s="229" t="s">
        <v>160</v>
      </c>
      <c r="D130" s="230"/>
      <c r="E130" s="231"/>
      <c r="F130" s="232"/>
      <c r="G130" s="233"/>
      <c r="H130" s="151"/>
      <c r="I130" s="151"/>
      <c r="J130" s="151"/>
      <c r="K130" s="151"/>
      <c r="L130" s="151"/>
      <c r="M130" s="151"/>
      <c r="N130" s="149"/>
      <c r="O130" s="149"/>
      <c r="P130" s="149"/>
      <c r="Q130" s="149"/>
      <c r="R130" s="149"/>
      <c r="S130" s="149"/>
      <c r="T130" s="152"/>
      <c r="U130" s="149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114</v>
      </c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60" t="str">
        <f>C130</f>
        <v>- Akustické a antivibrační opatření</v>
      </c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47"/>
      <c r="B131" s="147"/>
      <c r="C131" s="229" t="s">
        <v>161</v>
      </c>
      <c r="D131" s="230"/>
      <c r="E131" s="231"/>
      <c r="F131" s="232"/>
      <c r="G131" s="233"/>
      <c r="H131" s="151"/>
      <c r="I131" s="151"/>
      <c r="J131" s="151"/>
      <c r="K131" s="151"/>
      <c r="L131" s="151"/>
      <c r="M131" s="151"/>
      <c r="N131" s="149"/>
      <c r="O131" s="149"/>
      <c r="P131" s="149"/>
      <c r="Q131" s="149"/>
      <c r="R131" s="149"/>
      <c r="S131" s="149"/>
      <c r="T131" s="152"/>
      <c r="U131" s="149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114</v>
      </c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60" t="str">
        <f>C131</f>
        <v>- Dodávka a instalace zařízení v jednotném funkčním celku</v>
      </c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47"/>
      <c r="B132" s="147"/>
      <c r="C132" s="229" t="s">
        <v>162</v>
      </c>
      <c r="D132" s="230"/>
      <c r="E132" s="231"/>
      <c r="F132" s="232"/>
      <c r="G132" s="233"/>
      <c r="H132" s="151"/>
      <c r="I132" s="151"/>
      <c r="J132" s="151"/>
      <c r="K132" s="151"/>
      <c r="L132" s="151"/>
      <c r="M132" s="151"/>
      <c r="N132" s="149"/>
      <c r="O132" s="149"/>
      <c r="P132" s="149"/>
      <c r="Q132" s="149"/>
      <c r="R132" s="149"/>
      <c r="S132" s="149"/>
      <c r="T132" s="152"/>
      <c r="U132" s="149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114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60" t="str">
        <f>C132</f>
        <v>- Další příslušenství a podrobný popis - viz PD</v>
      </c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47">
        <v>33</v>
      </c>
      <c r="B133" s="147" t="s">
        <v>223</v>
      </c>
      <c r="C133" s="148" t="s">
        <v>224</v>
      </c>
      <c r="D133" s="149" t="s">
        <v>134</v>
      </c>
      <c r="E133" s="150">
        <v>4</v>
      </c>
      <c r="F133" s="173"/>
      <c r="G133" s="151">
        <f t="shared" ref="G133" si="26">F133*E133</f>
        <v>0</v>
      </c>
      <c r="H133" s="151">
        <v>1000.37</v>
      </c>
      <c r="I133" s="151">
        <f>ROUND(E133*H133,2)</f>
        <v>4001.48</v>
      </c>
      <c r="J133" s="151">
        <v>244.63</v>
      </c>
      <c r="K133" s="151">
        <f>ROUND(E133*J133,2)</f>
        <v>978.52</v>
      </c>
      <c r="L133" s="151">
        <v>21</v>
      </c>
      <c r="M133" s="151">
        <f>G133*(1+L133/100)</f>
        <v>0</v>
      </c>
      <c r="N133" s="149">
        <v>1.2199999999999999E-3</v>
      </c>
      <c r="O133" s="149">
        <f>ROUND(E133*N133,5)</f>
        <v>4.8799999999999998E-3</v>
      </c>
      <c r="P133" s="149">
        <v>0</v>
      </c>
      <c r="Q133" s="149">
        <f>ROUND(E133*P133,5)</f>
        <v>0</v>
      </c>
      <c r="R133" s="149"/>
      <c r="S133" s="149"/>
      <c r="T133" s="152">
        <v>0.317</v>
      </c>
      <c r="U133" s="149">
        <f>ROUND(E133*T133,2)</f>
        <v>1.27</v>
      </c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108</v>
      </c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47"/>
      <c r="B134" s="147"/>
      <c r="C134" s="229" t="s">
        <v>159</v>
      </c>
      <c r="D134" s="230"/>
      <c r="E134" s="231"/>
      <c r="F134" s="232"/>
      <c r="G134" s="233"/>
      <c r="H134" s="151"/>
      <c r="I134" s="151"/>
      <c r="J134" s="151"/>
      <c r="K134" s="151"/>
      <c r="L134" s="151"/>
      <c r="M134" s="151"/>
      <c r="N134" s="149"/>
      <c r="O134" s="149"/>
      <c r="P134" s="149"/>
      <c r="Q134" s="149"/>
      <c r="R134" s="149"/>
      <c r="S134" s="149"/>
      <c r="T134" s="152"/>
      <c r="U134" s="149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114</v>
      </c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60" t="str">
        <f>C134</f>
        <v>- Kotvíci a montážní prvky</v>
      </c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47"/>
      <c r="B135" s="147"/>
      <c r="C135" s="229" t="s">
        <v>160</v>
      </c>
      <c r="D135" s="230"/>
      <c r="E135" s="231"/>
      <c r="F135" s="232"/>
      <c r="G135" s="233"/>
      <c r="H135" s="151"/>
      <c r="I135" s="151"/>
      <c r="J135" s="151"/>
      <c r="K135" s="151"/>
      <c r="L135" s="151"/>
      <c r="M135" s="151"/>
      <c r="N135" s="149"/>
      <c r="O135" s="149"/>
      <c r="P135" s="149"/>
      <c r="Q135" s="149"/>
      <c r="R135" s="149"/>
      <c r="S135" s="149"/>
      <c r="T135" s="152"/>
      <c r="U135" s="149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114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60" t="str">
        <f>C135</f>
        <v>- Akustické a antivibrační opatření</v>
      </c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47"/>
      <c r="B136" s="147"/>
      <c r="C136" s="229" t="s">
        <v>161</v>
      </c>
      <c r="D136" s="230"/>
      <c r="E136" s="231"/>
      <c r="F136" s="232"/>
      <c r="G136" s="233"/>
      <c r="H136" s="151"/>
      <c r="I136" s="151"/>
      <c r="J136" s="151"/>
      <c r="K136" s="151"/>
      <c r="L136" s="151"/>
      <c r="M136" s="151"/>
      <c r="N136" s="149"/>
      <c r="O136" s="149"/>
      <c r="P136" s="149"/>
      <c r="Q136" s="149"/>
      <c r="R136" s="149"/>
      <c r="S136" s="149"/>
      <c r="T136" s="152"/>
      <c r="U136" s="149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114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60" t="str">
        <f>C136</f>
        <v>- Dodávka a instalace zařízení v jednotném funkčním celku</v>
      </c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47"/>
      <c r="B137" s="147"/>
      <c r="C137" s="229" t="s">
        <v>162</v>
      </c>
      <c r="D137" s="230"/>
      <c r="E137" s="231"/>
      <c r="F137" s="232"/>
      <c r="G137" s="233"/>
      <c r="H137" s="151"/>
      <c r="I137" s="151"/>
      <c r="J137" s="151"/>
      <c r="K137" s="151"/>
      <c r="L137" s="151"/>
      <c r="M137" s="151"/>
      <c r="N137" s="149"/>
      <c r="O137" s="149"/>
      <c r="P137" s="149"/>
      <c r="Q137" s="149"/>
      <c r="R137" s="149"/>
      <c r="S137" s="149"/>
      <c r="T137" s="152"/>
      <c r="U137" s="149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114</v>
      </c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60" t="str">
        <f>C137</f>
        <v>- Další příslušenství a podrobný popis - viz PD</v>
      </c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47">
        <v>34</v>
      </c>
      <c r="B138" s="147" t="s">
        <v>225</v>
      </c>
      <c r="C138" s="148" t="s">
        <v>226</v>
      </c>
      <c r="D138" s="149" t="s">
        <v>134</v>
      </c>
      <c r="E138" s="150">
        <v>4</v>
      </c>
      <c r="F138" s="173"/>
      <c r="G138" s="151">
        <f t="shared" ref="G138" si="27">F138*E138</f>
        <v>0</v>
      </c>
      <c r="H138" s="151">
        <v>536.97</v>
      </c>
      <c r="I138" s="151">
        <f>ROUND(E138*H138,2)</f>
        <v>2147.88</v>
      </c>
      <c r="J138" s="151">
        <v>1273.03</v>
      </c>
      <c r="K138" s="151">
        <f>ROUND(E138*J138,2)</f>
        <v>5092.12</v>
      </c>
      <c r="L138" s="151">
        <v>21</v>
      </c>
      <c r="M138" s="151">
        <f>G138*(1+L138/100)</f>
        <v>0</v>
      </c>
      <c r="N138" s="149">
        <v>3.3E-4</v>
      </c>
      <c r="O138" s="149">
        <f>ROUND(E138*N138,5)</f>
        <v>1.32E-3</v>
      </c>
      <c r="P138" s="149">
        <v>0</v>
      </c>
      <c r="Q138" s="149">
        <f>ROUND(E138*P138,5)</f>
        <v>0</v>
      </c>
      <c r="R138" s="149"/>
      <c r="S138" s="149"/>
      <c r="T138" s="152">
        <v>0.38100000000000001</v>
      </c>
      <c r="U138" s="149">
        <f>ROUND(E138*T138,2)</f>
        <v>1.52</v>
      </c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108</v>
      </c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47"/>
      <c r="B139" s="147"/>
      <c r="C139" s="229" t="s">
        <v>159</v>
      </c>
      <c r="D139" s="230"/>
      <c r="E139" s="231"/>
      <c r="F139" s="232"/>
      <c r="G139" s="233"/>
      <c r="H139" s="151"/>
      <c r="I139" s="151"/>
      <c r="J139" s="151"/>
      <c r="K139" s="151"/>
      <c r="L139" s="151"/>
      <c r="M139" s="151"/>
      <c r="N139" s="149"/>
      <c r="O139" s="149"/>
      <c r="P139" s="149"/>
      <c r="Q139" s="149"/>
      <c r="R139" s="149"/>
      <c r="S139" s="149"/>
      <c r="T139" s="152"/>
      <c r="U139" s="149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114</v>
      </c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60" t="str">
        <f>C139</f>
        <v>- Kotvíci a montážní prvky</v>
      </c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47"/>
      <c r="B140" s="147"/>
      <c r="C140" s="229" t="s">
        <v>160</v>
      </c>
      <c r="D140" s="230"/>
      <c r="E140" s="231"/>
      <c r="F140" s="232"/>
      <c r="G140" s="233"/>
      <c r="H140" s="151"/>
      <c r="I140" s="151"/>
      <c r="J140" s="151"/>
      <c r="K140" s="151"/>
      <c r="L140" s="151"/>
      <c r="M140" s="151"/>
      <c r="N140" s="149"/>
      <c r="O140" s="149"/>
      <c r="P140" s="149"/>
      <c r="Q140" s="149"/>
      <c r="R140" s="149"/>
      <c r="S140" s="149"/>
      <c r="T140" s="152"/>
      <c r="U140" s="149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114</v>
      </c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60" t="str">
        <f>C140</f>
        <v>- Akustické a antivibrační opatření</v>
      </c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47"/>
      <c r="B141" s="147"/>
      <c r="C141" s="229" t="s">
        <v>161</v>
      </c>
      <c r="D141" s="230"/>
      <c r="E141" s="231"/>
      <c r="F141" s="232"/>
      <c r="G141" s="233"/>
      <c r="H141" s="151"/>
      <c r="I141" s="151"/>
      <c r="J141" s="151"/>
      <c r="K141" s="151"/>
      <c r="L141" s="151"/>
      <c r="M141" s="151"/>
      <c r="N141" s="149"/>
      <c r="O141" s="149"/>
      <c r="P141" s="149"/>
      <c r="Q141" s="149"/>
      <c r="R141" s="149"/>
      <c r="S141" s="149"/>
      <c r="T141" s="152"/>
      <c r="U141" s="149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114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60" t="str">
        <f>C141</f>
        <v>- Dodávka a instalace zařízení v jednotném funkčním celku</v>
      </c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47"/>
      <c r="B142" s="147"/>
      <c r="C142" s="229" t="s">
        <v>162</v>
      </c>
      <c r="D142" s="230"/>
      <c r="E142" s="231"/>
      <c r="F142" s="232"/>
      <c r="G142" s="233"/>
      <c r="H142" s="151"/>
      <c r="I142" s="151"/>
      <c r="J142" s="151"/>
      <c r="K142" s="151"/>
      <c r="L142" s="151"/>
      <c r="M142" s="151"/>
      <c r="N142" s="149"/>
      <c r="O142" s="149"/>
      <c r="P142" s="149"/>
      <c r="Q142" s="149"/>
      <c r="R142" s="149"/>
      <c r="S142" s="149"/>
      <c r="T142" s="152"/>
      <c r="U142" s="149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114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60" t="str">
        <f>C142</f>
        <v>- Další příslušenství a podrobný popis - viz PD</v>
      </c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47">
        <v>35</v>
      </c>
      <c r="B143" s="147" t="s">
        <v>227</v>
      </c>
      <c r="C143" s="148" t="s">
        <v>228</v>
      </c>
      <c r="D143" s="149" t="s">
        <v>134</v>
      </c>
      <c r="E143" s="150">
        <v>4</v>
      </c>
      <c r="F143" s="173"/>
      <c r="G143" s="151">
        <f t="shared" ref="G143" si="28">F143*E143</f>
        <v>0</v>
      </c>
      <c r="H143" s="151">
        <v>412.67</v>
      </c>
      <c r="I143" s="151">
        <f>ROUND(E143*H143,2)</f>
        <v>1650.68</v>
      </c>
      <c r="J143" s="151">
        <v>848.32999999999993</v>
      </c>
      <c r="K143" s="151">
        <f>ROUND(E143*J143,2)</f>
        <v>3393.32</v>
      </c>
      <c r="L143" s="151">
        <v>21</v>
      </c>
      <c r="M143" s="151">
        <f>G143*(1+L143/100)</f>
        <v>0</v>
      </c>
      <c r="N143" s="149">
        <v>3.8000000000000002E-4</v>
      </c>
      <c r="O143" s="149">
        <f>ROUND(E143*N143,5)</f>
        <v>1.5200000000000001E-3</v>
      </c>
      <c r="P143" s="149">
        <v>0</v>
      </c>
      <c r="Q143" s="149">
        <f>ROUND(E143*P143,5)</f>
        <v>0</v>
      </c>
      <c r="R143" s="149"/>
      <c r="S143" s="149"/>
      <c r="T143" s="152">
        <v>0.20699999999999999</v>
      </c>
      <c r="U143" s="149">
        <f>ROUND(E143*T143,2)</f>
        <v>0.83</v>
      </c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108</v>
      </c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47"/>
      <c r="B144" s="147"/>
      <c r="C144" s="229" t="s">
        <v>159</v>
      </c>
      <c r="D144" s="230"/>
      <c r="E144" s="231"/>
      <c r="F144" s="232"/>
      <c r="G144" s="233"/>
      <c r="H144" s="151"/>
      <c r="I144" s="151"/>
      <c r="J144" s="151"/>
      <c r="K144" s="151"/>
      <c r="L144" s="151"/>
      <c r="M144" s="151"/>
      <c r="N144" s="149"/>
      <c r="O144" s="149"/>
      <c r="P144" s="149"/>
      <c r="Q144" s="149"/>
      <c r="R144" s="149"/>
      <c r="S144" s="149"/>
      <c r="T144" s="152"/>
      <c r="U144" s="149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114</v>
      </c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60" t="str">
        <f>C144</f>
        <v>- Kotvíci a montážní prvky</v>
      </c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47"/>
      <c r="B145" s="147"/>
      <c r="C145" s="229" t="s">
        <v>160</v>
      </c>
      <c r="D145" s="230"/>
      <c r="E145" s="231"/>
      <c r="F145" s="232"/>
      <c r="G145" s="233"/>
      <c r="H145" s="151"/>
      <c r="I145" s="151"/>
      <c r="J145" s="151"/>
      <c r="K145" s="151"/>
      <c r="L145" s="151"/>
      <c r="M145" s="151"/>
      <c r="N145" s="149"/>
      <c r="O145" s="149"/>
      <c r="P145" s="149"/>
      <c r="Q145" s="149"/>
      <c r="R145" s="149"/>
      <c r="S145" s="149"/>
      <c r="T145" s="152"/>
      <c r="U145" s="149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114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60" t="str">
        <f>C145</f>
        <v>- Akustické a antivibrační opatření</v>
      </c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47"/>
      <c r="B146" s="147"/>
      <c r="C146" s="229" t="s">
        <v>161</v>
      </c>
      <c r="D146" s="230"/>
      <c r="E146" s="231"/>
      <c r="F146" s="232"/>
      <c r="G146" s="233"/>
      <c r="H146" s="151"/>
      <c r="I146" s="151"/>
      <c r="J146" s="151"/>
      <c r="K146" s="151"/>
      <c r="L146" s="151"/>
      <c r="M146" s="151"/>
      <c r="N146" s="149"/>
      <c r="O146" s="149"/>
      <c r="P146" s="149"/>
      <c r="Q146" s="149"/>
      <c r="R146" s="149"/>
      <c r="S146" s="149"/>
      <c r="T146" s="152"/>
      <c r="U146" s="149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114</v>
      </c>
      <c r="AF146" s="153"/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60" t="str">
        <f>C146</f>
        <v>- Dodávka a instalace zařízení v jednotném funkčním celku</v>
      </c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47"/>
      <c r="B147" s="147"/>
      <c r="C147" s="229" t="s">
        <v>162</v>
      </c>
      <c r="D147" s="230"/>
      <c r="E147" s="231"/>
      <c r="F147" s="232"/>
      <c r="G147" s="233"/>
      <c r="H147" s="151"/>
      <c r="I147" s="151"/>
      <c r="J147" s="151"/>
      <c r="K147" s="151"/>
      <c r="L147" s="151"/>
      <c r="M147" s="151"/>
      <c r="N147" s="149"/>
      <c r="O147" s="149"/>
      <c r="P147" s="149"/>
      <c r="Q147" s="149"/>
      <c r="R147" s="149"/>
      <c r="S147" s="149"/>
      <c r="T147" s="152"/>
      <c r="U147" s="149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114</v>
      </c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60" t="str">
        <f>C147</f>
        <v>- Další příslušenství a podrobný popis - viz PD</v>
      </c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47">
        <v>36</v>
      </c>
      <c r="B148" s="147" t="s">
        <v>229</v>
      </c>
      <c r="C148" s="148" t="s">
        <v>230</v>
      </c>
      <c r="D148" s="149" t="s">
        <v>134</v>
      </c>
      <c r="E148" s="150">
        <v>1</v>
      </c>
      <c r="F148" s="173"/>
      <c r="G148" s="151">
        <f t="shared" ref="G148" si="29">F148*E148</f>
        <v>0</v>
      </c>
      <c r="H148" s="151">
        <v>2753</v>
      </c>
      <c r="I148" s="151">
        <f>ROUND(E148*H148,2)</f>
        <v>2753</v>
      </c>
      <c r="J148" s="151">
        <v>1057</v>
      </c>
      <c r="K148" s="151">
        <f>ROUND(E148*J148,2)</f>
        <v>1057</v>
      </c>
      <c r="L148" s="151">
        <v>21</v>
      </c>
      <c r="M148" s="151">
        <f>G148*(1+L148/100)</f>
        <v>0</v>
      </c>
      <c r="N148" s="149">
        <v>1.2E-4</v>
      </c>
      <c r="O148" s="149">
        <f>ROUND(E148*N148,5)</f>
        <v>1.2E-4</v>
      </c>
      <c r="P148" s="149">
        <v>0</v>
      </c>
      <c r="Q148" s="149">
        <f>ROUND(E148*P148,5)</f>
        <v>0</v>
      </c>
      <c r="R148" s="149"/>
      <c r="S148" s="149"/>
      <c r="T148" s="152">
        <v>0</v>
      </c>
      <c r="U148" s="149">
        <f>ROUND(E148*T148,2)</f>
        <v>0</v>
      </c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112</v>
      </c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ht="22.5" outlineLevel="1" x14ac:dyDescent="0.2">
      <c r="A149" s="147"/>
      <c r="B149" s="147"/>
      <c r="C149" s="229" t="s">
        <v>170</v>
      </c>
      <c r="D149" s="230"/>
      <c r="E149" s="231"/>
      <c r="F149" s="232"/>
      <c r="G149" s="233"/>
      <c r="H149" s="151"/>
      <c r="I149" s="151"/>
      <c r="J149" s="151"/>
      <c r="K149" s="151"/>
      <c r="L149" s="151"/>
      <c r="M149" s="151"/>
      <c r="N149" s="149"/>
      <c r="O149" s="149"/>
      <c r="P149" s="149"/>
      <c r="Q149" s="149"/>
      <c r="R149" s="149"/>
      <c r="S149" s="149"/>
      <c r="T149" s="152"/>
      <c r="U149" s="149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114</v>
      </c>
      <c r="AF149" s="153"/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60" t="str">
        <f>C149</f>
        <v>- Prokabelování, měření a regulace, zprovoznění, napojení a připojení včetně kompletního příslušenství na dodávku, montáž a provoz</v>
      </c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47"/>
      <c r="B150" s="147"/>
      <c r="C150" s="229" t="s">
        <v>159</v>
      </c>
      <c r="D150" s="230"/>
      <c r="E150" s="231"/>
      <c r="F150" s="232"/>
      <c r="G150" s="233"/>
      <c r="H150" s="151"/>
      <c r="I150" s="151"/>
      <c r="J150" s="151"/>
      <c r="K150" s="151"/>
      <c r="L150" s="151"/>
      <c r="M150" s="151"/>
      <c r="N150" s="149"/>
      <c r="O150" s="149"/>
      <c r="P150" s="149"/>
      <c r="Q150" s="149"/>
      <c r="R150" s="149"/>
      <c r="S150" s="149"/>
      <c r="T150" s="152"/>
      <c r="U150" s="149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114</v>
      </c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60" t="str">
        <f>C150</f>
        <v>- Kotvíci a montážní prvky</v>
      </c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47"/>
      <c r="B151" s="147"/>
      <c r="C151" s="229" t="s">
        <v>161</v>
      </c>
      <c r="D151" s="230"/>
      <c r="E151" s="231"/>
      <c r="F151" s="232"/>
      <c r="G151" s="233"/>
      <c r="H151" s="151"/>
      <c r="I151" s="151"/>
      <c r="J151" s="151"/>
      <c r="K151" s="151"/>
      <c r="L151" s="151"/>
      <c r="M151" s="151"/>
      <c r="N151" s="149"/>
      <c r="O151" s="149"/>
      <c r="P151" s="149"/>
      <c r="Q151" s="149"/>
      <c r="R151" s="149"/>
      <c r="S151" s="149"/>
      <c r="T151" s="152"/>
      <c r="U151" s="149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114</v>
      </c>
      <c r="AF151" s="153"/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60" t="str">
        <f>C151</f>
        <v>- Dodávka a instalace zařízení v jednotném funkčním celku</v>
      </c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47"/>
      <c r="B152" s="147"/>
      <c r="C152" s="229" t="s">
        <v>162</v>
      </c>
      <c r="D152" s="230"/>
      <c r="E152" s="231"/>
      <c r="F152" s="232"/>
      <c r="G152" s="233"/>
      <c r="H152" s="151"/>
      <c r="I152" s="151"/>
      <c r="J152" s="151"/>
      <c r="K152" s="151"/>
      <c r="L152" s="151"/>
      <c r="M152" s="151"/>
      <c r="N152" s="149"/>
      <c r="O152" s="149"/>
      <c r="P152" s="149"/>
      <c r="Q152" s="149"/>
      <c r="R152" s="149"/>
      <c r="S152" s="149"/>
      <c r="T152" s="152"/>
      <c r="U152" s="149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114</v>
      </c>
      <c r="AF152" s="153"/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60" t="str">
        <f>C152</f>
        <v>- Další příslušenství a podrobný popis - viz PD</v>
      </c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47">
        <v>37</v>
      </c>
      <c r="B153" s="147" t="s">
        <v>231</v>
      </c>
      <c r="C153" s="148" t="s">
        <v>232</v>
      </c>
      <c r="D153" s="149" t="s">
        <v>134</v>
      </c>
      <c r="E153" s="150">
        <v>2</v>
      </c>
      <c r="F153" s="173"/>
      <c r="G153" s="151">
        <f t="shared" ref="G153" si="30">F153*E153</f>
        <v>0</v>
      </c>
      <c r="H153" s="151">
        <v>426</v>
      </c>
      <c r="I153" s="151">
        <f>ROUND(E153*H153,2)</f>
        <v>852</v>
      </c>
      <c r="J153" s="151">
        <v>3004</v>
      </c>
      <c r="K153" s="151">
        <f>ROUND(E153*J153,2)</f>
        <v>6008</v>
      </c>
      <c r="L153" s="151">
        <v>21</v>
      </c>
      <c r="M153" s="151">
        <f>G153*(1+L153/100)</f>
        <v>0</v>
      </c>
      <c r="N153" s="149">
        <v>0</v>
      </c>
      <c r="O153" s="149">
        <f>ROUND(E153*N153,5)</f>
        <v>0</v>
      </c>
      <c r="P153" s="149">
        <v>0</v>
      </c>
      <c r="Q153" s="149">
        <f>ROUND(E153*P153,5)</f>
        <v>0</v>
      </c>
      <c r="R153" s="149"/>
      <c r="S153" s="149"/>
      <c r="T153" s="152">
        <v>0</v>
      </c>
      <c r="U153" s="149">
        <f>ROUND(E153*T153,2)</f>
        <v>0</v>
      </c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112</v>
      </c>
      <c r="AF153" s="153"/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ht="22.5" outlineLevel="1" x14ac:dyDescent="0.2">
      <c r="A154" s="147"/>
      <c r="B154" s="147"/>
      <c r="C154" s="229" t="s">
        <v>180</v>
      </c>
      <c r="D154" s="230"/>
      <c r="E154" s="231"/>
      <c r="F154" s="232"/>
      <c r="G154" s="233"/>
      <c r="H154" s="151"/>
      <c r="I154" s="151"/>
      <c r="J154" s="151"/>
      <c r="K154" s="151"/>
      <c r="L154" s="151"/>
      <c r="M154" s="151"/>
      <c r="N154" s="149"/>
      <c r="O154" s="149"/>
      <c r="P154" s="149"/>
      <c r="Q154" s="149"/>
      <c r="R154" s="149"/>
      <c r="S154" s="149"/>
      <c r="T154" s="152"/>
      <c r="U154" s="149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114</v>
      </c>
      <c r="AF154" s="153"/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60" t="str">
        <f>C154</f>
        <v>- prokabelování, měření a regulace, zprovoznění, napojení a připojení včetně kompletního příslušenství na dodávku, montáž a provoz</v>
      </c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47"/>
      <c r="B155" s="147"/>
      <c r="C155" s="229" t="s">
        <v>159</v>
      </c>
      <c r="D155" s="230"/>
      <c r="E155" s="231"/>
      <c r="F155" s="232"/>
      <c r="G155" s="233"/>
      <c r="H155" s="151"/>
      <c r="I155" s="151"/>
      <c r="J155" s="151"/>
      <c r="K155" s="151"/>
      <c r="L155" s="151"/>
      <c r="M155" s="151"/>
      <c r="N155" s="149"/>
      <c r="O155" s="149"/>
      <c r="P155" s="149"/>
      <c r="Q155" s="149"/>
      <c r="R155" s="149"/>
      <c r="S155" s="149"/>
      <c r="T155" s="152"/>
      <c r="U155" s="149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114</v>
      </c>
      <c r="AF155" s="153"/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60" t="str">
        <f>C155</f>
        <v>- Kotvíci a montážní prvky</v>
      </c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47"/>
      <c r="B156" s="147"/>
      <c r="C156" s="229" t="s">
        <v>161</v>
      </c>
      <c r="D156" s="230"/>
      <c r="E156" s="231"/>
      <c r="F156" s="232"/>
      <c r="G156" s="233"/>
      <c r="H156" s="151"/>
      <c r="I156" s="151"/>
      <c r="J156" s="151"/>
      <c r="K156" s="151"/>
      <c r="L156" s="151"/>
      <c r="M156" s="151"/>
      <c r="N156" s="149"/>
      <c r="O156" s="149"/>
      <c r="P156" s="149"/>
      <c r="Q156" s="149"/>
      <c r="R156" s="149"/>
      <c r="S156" s="149"/>
      <c r="T156" s="152"/>
      <c r="U156" s="149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114</v>
      </c>
      <c r="AF156" s="153"/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60" t="str">
        <f>C156</f>
        <v>- Dodávka a instalace zařízení v jednotném funkčním celku</v>
      </c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47"/>
      <c r="B157" s="147"/>
      <c r="C157" s="229" t="s">
        <v>162</v>
      </c>
      <c r="D157" s="230"/>
      <c r="E157" s="231"/>
      <c r="F157" s="232"/>
      <c r="G157" s="233"/>
      <c r="H157" s="151"/>
      <c r="I157" s="151"/>
      <c r="J157" s="151"/>
      <c r="K157" s="151"/>
      <c r="L157" s="151"/>
      <c r="M157" s="151"/>
      <c r="N157" s="149"/>
      <c r="O157" s="149"/>
      <c r="P157" s="149"/>
      <c r="Q157" s="149"/>
      <c r="R157" s="149"/>
      <c r="S157" s="149"/>
      <c r="T157" s="152"/>
      <c r="U157" s="149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114</v>
      </c>
      <c r="AF157" s="153"/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60" t="str">
        <f>C157</f>
        <v>- Další příslušenství a podrobný popis - viz PD</v>
      </c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47">
        <v>38</v>
      </c>
      <c r="B158" s="147" t="s">
        <v>233</v>
      </c>
      <c r="C158" s="148" t="s">
        <v>234</v>
      </c>
      <c r="D158" s="149" t="s">
        <v>134</v>
      </c>
      <c r="E158" s="150">
        <v>1</v>
      </c>
      <c r="F158" s="173"/>
      <c r="G158" s="151">
        <f t="shared" ref="G158" si="31">F158*E158</f>
        <v>0</v>
      </c>
      <c r="H158" s="151">
        <v>646.34</v>
      </c>
      <c r="I158" s="151">
        <f>ROUND(E158*H158,2)</f>
        <v>646.34</v>
      </c>
      <c r="J158" s="151">
        <v>662.66</v>
      </c>
      <c r="K158" s="151">
        <f>ROUND(E158*J158,2)</f>
        <v>662.66</v>
      </c>
      <c r="L158" s="151">
        <v>21</v>
      </c>
      <c r="M158" s="151">
        <f>G158*(1+L158/100)</f>
        <v>0</v>
      </c>
      <c r="N158" s="149">
        <v>6.0999999999999997E-4</v>
      </c>
      <c r="O158" s="149">
        <f>ROUND(E158*N158,5)</f>
        <v>6.0999999999999997E-4</v>
      </c>
      <c r="P158" s="149">
        <v>0</v>
      </c>
      <c r="Q158" s="149">
        <f>ROUND(E158*P158,5)</f>
        <v>0</v>
      </c>
      <c r="R158" s="149"/>
      <c r="S158" s="149"/>
      <c r="T158" s="152">
        <v>0.22700000000000001</v>
      </c>
      <c r="U158" s="149">
        <f>ROUND(E158*T158,2)</f>
        <v>0.23</v>
      </c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108</v>
      </c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47"/>
      <c r="B159" s="147"/>
      <c r="C159" s="229" t="s">
        <v>159</v>
      </c>
      <c r="D159" s="230"/>
      <c r="E159" s="231"/>
      <c r="F159" s="232"/>
      <c r="G159" s="233"/>
      <c r="H159" s="151"/>
      <c r="I159" s="151"/>
      <c r="J159" s="151"/>
      <c r="K159" s="151"/>
      <c r="L159" s="151"/>
      <c r="M159" s="151"/>
      <c r="N159" s="149"/>
      <c r="O159" s="149"/>
      <c r="P159" s="149"/>
      <c r="Q159" s="149"/>
      <c r="R159" s="149"/>
      <c r="S159" s="149"/>
      <c r="T159" s="152"/>
      <c r="U159" s="149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114</v>
      </c>
      <c r="AF159" s="153"/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60" t="str">
        <f>C159</f>
        <v>- Kotvíci a montážní prvky</v>
      </c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47"/>
      <c r="B160" s="147"/>
      <c r="C160" s="229" t="s">
        <v>160</v>
      </c>
      <c r="D160" s="230"/>
      <c r="E160" s="231"/>
      <c r="F160" s="232"/>
      <c r="G160" s="233"/>
      <c r="H160" s="151"/>
      <c r="I160" s="151"/>
      <c r="J160" s="151"/>
      <c r="K160" s="151"/>
      <c r="L160" s="151"/>
      <c r="M160" s="151"/>
      <c r="N160" s="149"/>
      <c r="O160" s="149"/>
      <c r="P160" s="149"/>
      <c r="Q160" s="149"/>
      <c r="R160" s="149"/>
      <c r="S160" s="149"/>
      <c r="T160" s="152"/>
      <c r="U160" s="149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114</v>
      </c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60" t="str">
        <f>C160</f>
        <v>- Akustické a antivibrační opatření</v>
      </c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47"/>
      <c r="B161" s="147"/>
      <c r="C161" s="229" t="s">
        <v>161</v>
      </c>
      <c r="D161" s="230"/>
      <c r="E161" s="231"/>
      <c r="F161" s="232"/>
      <c r="G161" s="233"/>
      <c r="H161" s="151"/>
      <c r="I161" s="151"/>
      <c r="J161" s="151"/>
      <c r="K161" s="151"/>
      <c r="L161" s="151"/>
      <c r="M161" s="151"/>
      <c r="N161" s="149"/>
      <c r="O161" s="149"/>
      <c r="P161" s="149"/>
      <c r="Q161" s="149"/>
      <c r="R161" s="149"/>
      <c r="S161" s="149"/>
      <c r="T161" s="152"/>
      <c r="U161" s="149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114</v>
      </c>
      <c r="AF161" s="153"/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60" t="str">
        <f>C161</f>
        <v>- Dodávka a instalace zařízení v jednotném funkčním celku</v>
      </c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47"/>
      <c r="B162" s="147"/>
      <c r="C162" s="229" t="s">
        <v>162</v>
      </c>
      <c r="D162" s="230"/>
      <c r="E162" s="231"/>
      <c r="F162" s="232"/>
      <c r="G162" s="233"/>
      <c r="H162" s="151"/>
      <c r="I162" s="151"/>
      <c r="J162" s="151"/>
      <c r="K162" s="151"/>
      <c r="L162" s="151"/>
      <c r="M162" s="151"/>
      <c r="N162" s="149"/>
      <c r="O162" s="149"/>
      <c r="P162" s="149"/>
      <c r="Q162" s="149"/>
      <c r="R162" s="149"/>
      <c r="S162" s="149"/>
      <c r="T162" s="152"/>
      <c r="U162" s="149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114</v>
      </c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60" t="str">
        <f>C162</f>
        <v>- Další příslušenství a podrobný popis - viz PD</v>
      </c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47">
        <v>39</v>
      </c>
      <c r="B163" s="147" t="s">
        <v>235</v>
      </c>
      <c r="C163" s="148" t="s">
        <v>236</v>
      </c>
      <c r="D163" s="149" t="s">
        <v>134</v>
      </c>
      <c r="E163" s="150">
        <v>3</v>
      </c>
      <c r="F163" s="173"/>
      <c r="G163" s="151">
        <f t="shared" ref="G163" si="32">F163*E163</f>
        <v>0</v>
      </c>
      <c r="H163" s="151">
        <v>646.34</v>
      </c>
      <c r="I163" s="151">
        <f>ROUND(E163*H163,2)</f>
        <v>1939.02</v>
      </c>
      <c r="J163" s="151">
        <v>563.66</v>
      </c>
      <c r="K163" s="151">
        <f>ROUND(E163*J163,2)</f>
        <v>1690.98</v>
      </c>
      <c r="L163" s="151">
        <v>21</v>
      </c>
      <c r="M163" s="151">
        <f>G163*(1+L163/100)</f>
        <v>0</v>
      </c>
      <c r="N163" s="149">
        <v>6.0999999999999997E-4</v>
      </c>
      <c r="O163" s="149">
        <f>ROUND(E163*N163,5)</f>
        <v>1.83E-3</v>
      </c>
      <c r="P163" s="149">
        <v>0</v>
      </c>
      <c r="Q163" s="149">
        <f>ROUND(E163*P163,5)</f>
        <v>0</v>
      </c>
      <c r="R163" s="149"/>
      <c r="S163" s="149"/>
      <c r="T163" s="152">
        <v>0.22700000000000001</v>
      </c>
      <c r="U163" s="149">
        <f>ROUND(E163*T163,2)</f>
        <v>0.68</v>
      </c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108</v>
      </c>
      <c r="AF163" s="153"/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47"/>
      <c r="B164" s="147"/>
      <c r="C164" s="229" t="s">
        <v>159</v>
      </c>
      <c r="D164" s="230"/>
      <c r="E164" s="231"/>
      <c r="F164" s="232"/>
      <c r="G164" s="233"/>
      <c r="H164" s="151"/>
      <c r="I164" s="151"/>
      <c r="J164" s="151"/>
      <c r="K164" s="151"/>
      <c r="L164" s="151"/>
      <c r="M164" s="151"/>
      <c r="N164" s="149"/>
      <c r="O164" s="149"/>
      <c r="P164" s="149"/>
      <c r="Q164" s="149"/>
      <c r="R164" s="149"/>
      <c r="S164" s="149"/>
      <c r="T164" s="152"/>
      <c r="U164" s="149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114</v>
      </c>
      <c r="AF164" s="153"/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60" t="str">
        <f>C164</f>
        <v>- Kotvíci a montážní prvky</v>
      </c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47"/>
      <c r="B165" s="147"/>
      <c r="C165" s="229" t="s">
        <v>160</v>
      </c>
      <c r="D165" s="230"/>
      <c r="E165" s="231"/>
      <c r="F165" s="232"/>
      <c r="G165" s="233"/>
      <c r="H165" s="151"/>
      <c r="I165" s="151"/>
      <c r="J165" s="151"/>
      <c r="K165" s="151"/>
      <c r="L165" s="151"/>
      <c r="M165" s="151"/>
      <c r="N165" s="149"/>
      <c r="O165" s="149"/>
      <c r="P165" s="149"/>
      <c r="Q165" s="149"/>
      <c r="R165" s="149"/>
      <c r="S165" s="149"/>
      <c r="T165" s="152"/>
      <c r="U165" s="149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114</v>
      </c>
      <c r="AF165" s="153"/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60" t="str">
        <f>C165</f>
        <v>- Akustické a antivibrační opatření</v>
      </c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47"/>
      <c r="B166" s="147"/>
      <c r="C166" s="229" t="s">
        <v>161</v>
      </c>
      <c r="D166" s="230"/>
      <c r="E166" s="231"/>
      <c r="F166" s="232"/>
      <c r="G166" s="233"/>
      <c r="H166" s="151"/>
      <c r="I166" s="151"/>
      <c r="J166" s="151"/>
      <c r="K166" s="151"/>
      <c r="L166" s="151"/>
      <c r="M166" s="151"/>
      <c r="N166" s="149"/>
      <c r="O166" s="149"/>
      <c r="P166" s="149"/>
      <c r="Q166" s="149"/>
      <c r="R166" s="149"/>
      <c r="S166" s="149"/>
      <c r="T166" s="152"/>
      <c r="U166" s="149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114</v>
      </c>
      <c r="AF166" s="153"/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60" t="str">
        <f>C166</f>
        <v>- Dodávka a instalace zařízení v jednotném funkčním celku</v>
      </c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47"/>
      <c r="B167" s="147"/>
      <c r="C167" s="229" t="s">
        <v>162</v>
      </c>
      <c r="D167" s="230"/>
      <c r="E167" s="231"/>
      <c r="F167" s="232"/>
      <c r="G167" s="233"/>
      <c r="H167" s="151"/>
      <c r="I167" s="151"/>
      <c r="J167" s="151"/>
      <c r="K167" s="151"/>
      <c r="L167" s="151"/>
      <c r="M167" s="151"/>
      <c r="N167" s="149"/>
      <c r="O167" s="149"/>
      <c r="P167" s="149"/>
      <c r="Q167" s="149"/>
      <c r="R167" s="149"/>
      <c r="S167" s="149"/>
      <c r="T167" s="152"/>
      <c r="U167" s="149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114</v>
      </c>
      <c r="AF167" s="153"/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60" t="str">
        <f>C167</f>
        <v>- Další příslušenství a podrobný popis - viz PD</v>
      </c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47">
        <v>40</v>
      </c>
      <c r="B168" s="147" t="s">
        <v>237</v>
      </c>
      <c r="C168" s="148" t="s">
        <v>238</v>
      </c>
      <c r="D168" s="149" t="s">
        <v>134</v>
      </c>
      <c r="E168" s="150">
        <v>2</v>
      </c>
      <c r="F168" s="173"/>
      <c r="G168" s="151">
        <f t="shared" ref="G168" si="33">F168*E168</f>
        <v>0</v>
      </c>
      <c r="H168" s="151">
        <v>460.67</v>
      </c>
      <c r="I168" s="151">
        <f>ROUND(E168*H168,2)</f>
        <v>921.34</v>
      </c>
      <c r="J168" s="151">
        <v>1148.33</v>
      </c>
      <c r="K168" s="151">
        <f>ROUND(E168*J168,2)</f>
        <v>2296.66</v>
      </c>
      <c r="L168" s="151">
        <v>21</v>
      </c>
      <c r="M168" s="151">
        <f>G168*(1+L168/100)</f>
        <v>0</v>
      </c>
      <c r="N168" s="149">
        <v>2.3000000000000001E-4</v>
      </c>
      <c r="O168" s="149">
        <f>ROUND(E168*N168,5)</f>
        <v>4.6000000000000001E-4</v>
      </c>
      <c r="P168" s="149">
        <v>0</v>
      </c>
      <c r="Q168" s="149">
        <f>ROUND(E168*P168,5)</f>
        <v>0</v>
      </c>
      <c r="R168" s="149"/>
      <c r="S168" s="149"/>
      <c r="T168" s="152">
        <v>0.20699999999999999</v>
      </c>
      <c r="U168" s="149">
        <f>ROUND(E168*T168,2)</f>
        <v>0.41</v>
      </c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108</v>
      </c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47"/>
      <c r="B169" s="147"/>
      <c r="C169" s="229" t="s">
        <v>159</v>
      </c>
      <c r="D169" s="230"/>
      <c r="E169" s="231"/>
      <c r="F169" s="232"/>
      <c r="G169" s="233"/>
      <c r="H169" s="151"/>
      <c r="I169" s="151"/>
      <c r="J169" s="151"/>
      <c r="K169" s="151"/>
      <c r="L169" s="151"/>
      <c r="M169" s="151"/>
      <c r="N169" s="149"/>
      <c r="O169" s="149"/>
      <c r="P169" s="149"/>
      <c r="Q169" s="149"/>
      <c r="R169" s="149"/>
      <c r="S169" s="149"/>
      <c r="T169" s="152"/>
      <c r="U169" s="149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114</v>
      </c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60" t="str">
        <f>C169</f>
        <v>- Kotvíci a montážní prvky</v>
      </c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47"/>
      <c r="B170" s="147"/>
      <c r="C170" s="229" t="s">
        <v>160</v>
      </c>
      <c r="D170" s="230"/>
      <c r="E170" s="231"/>
      <c r="F170" s="232"/>
      <c r="G170" s="233"/>
      <c r="H170" s="151"/>
      <c r="I170" s="151"/>
      <c r="J170" s="151"/>
      <c r="K170" s="151"/>
      <c r="L170" s="151"/>
      <c r="M170" s="151"/>
      <c r="N170" s="149"/>
      <c r="O170" s="149"/>
      <c r="P170" s="149"/>
      <c r="Q170" s="149"/>
      <c r="R170" s="149"/>
      <c r="S170" s="149"/>
      <c r="T170" s="152"/>
      <c r="U170" s="149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114</v>
      </c>
      <c r="AF170" s="153"/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60" t="str">
        <f>C170</f>
        <v>- Akustické a antivibrační opatření</v>
      </c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47"/>
      <c r="B171" s="147"/>
      <c r="C171" s="229" t="s">
        <v>161</v>
      </c>
      <c r="D171" s="230"/>
      <c r="E171" s="231"/>
      <c r="F171" s="232"/>
      <c r="G171" s="233"/>
      <c r="H171" s="151"/>
      <c r="I171" s="151"/>
      <c r="J171" s="151"/>
      <c r="K171" s="151"/>
      <c r="L171" s="151"/>
      <c r="M171" s="151"/>
      <c r="N171" s="149"/>
      <c r="O171" s="149"/>
      <c r="P171" s="149"/>
      <c r="Q171" s="149"/>
      <c r="R171" s="149"/>
      <c r="S171" s="149"/>
      <c r="T171" s="152"/>
      <c r="U171" s="149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114</v>
      </c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60" t="str">
        <f>C171</f>
        <v>- Dodávka a instalace zařízení v jednotném funkčním celku</v>
      </c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47"/>
      <c r="B172" s="147"/>
      <c r="C172" s="229" t="s">
        <v>162</v>
      </c>
      <c r="D172" s="230"/>
      <c r="E172" s="231"/>
      <c r="F172" s="232"/>
      <c r="G172" s="233"/>
      <c r="H172" s="151"/>
      <c r="I172" s="151"/>
      <c r="J172" s="151"/>
      <c r="K172" s="151"/>
      <c r="L172" s="151"/>
      <c r="M172" s="151"/>
      <c r="N172" s="149"/>
      <c r="O172" s="149"/>
      <c r="P172" s="149"/>
      <c r="Q172" s="149"/>
      <c r="R172" s="149"/>
      <c r="S172" s="149"/>
      <c r="T172" s="152"/>
      <c r="U172" s="149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114</v>
      </c>
      <c r="AF172" s="153"/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60" t="str">
        <f>C172</f>
        <v>- Další příslušenství a podrobný popis - viz PD</v>
      </c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47">
        <v>41</v>
      </c>
      <c r="B173" s="147" t="s">
        <v>239</v>
      </c>
      <c r="C173" s="148" t="s">
        <v>240</v>
      </c>
      <c r="D173" s="149" t="s">
        <v>134</v>
      </c>
      <c r="E173" s="150">
        <v>2</v>
      </c>
      <c r="F173" s="173"/>
      <c r="G173" s="151">
        <f t="shared" ref="G173:G174" si="34">F173*E173</f>
        <v>0</v>
      </c>
      <c r="H173" s="151">
        <v>670.34</v>
      </c>
      <c r="I173" s="151">
        <f>ROUND(E173*H173,2)</f>
        <v>1340.68</v>
      </c>
      <c r="J173" s="151">
        <v>1162.6599999999999</v>
      </c>
      <c r="K173" s="151">
        <f>ROUND(E173*J173,2)</f>
        <v>2325.3200000000002</v>
      </c>
      <c r="L173" s="151">
        <v>21</v>
      </c>
      <c r="M173" s="151">
        <f>G173*(1+L173/100)</f>
        <v>0</v>
      </c>
      <c r="N173" s="149">
        <v>3.4000000000000002E-4</v>
      </c>
      <c r="O173" s="149">
        <f>ROUND(E173*N173,5)</f>
        <v>6.8000000000000005E-4</v>
      </c>
      <c r="P173" s="149">
        <v>0</v>
      </c>
      <c r="Q173" s="149">
        <f>ROUND(E173*P173,5)</f>
        <v>0</v>
      </c>
      <c r="R173" s="149"/>
      <c r="S173" s="149"/>
      <c r="T173" s="152">
        <v>0.22700000000000001</v>
      </c>
      <c r="U173" s="149">
        <f>ROUND(E173*T173,2)</f>
        <v>0.45</v>
      </c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108</v>
      </c>
      <c r="AF173" s="153"/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47">
        <v>42</v>
      </c>
      <c r="B174" s="147" t="s">
        <v>241</v>
      </c>
      <c r="C174" s="148" t="s">
        <v>242</v>
      </c>
      <c r="D174" s="149" t="s">
        <v>134</v>
      </c>
      <c r="E174" s="150">
        <v>1</v>
      </c>
      <c r="F174" s="173"/>
      <c r="G174" s="151">
        <f t="shared" si="34"/>
        <v>0</v>
      </c>
      <c r="H174" s="151">
        <v>2445</v>
      </c>
      <c r="I174" s="151">
        <f>ROUND(E174*H174,2)</f>
        <v>2445</v>
      </c>
      <c r="J174" s="151">
        <v>50</v>
      </c>
      <c r="K174" s="151">
        <f>ROUND(E174*J174,2)</f>
        <v>50</v>
      </c>
      <c r="L174" s="151">
        <v>21</v>
      </c>
      <c r="M174" s="151">
        <f>G174*(1+L174/100)</f>
        <v>0</v>
      </c>
      <c r="N174" s="149">
        <v>2E-3</v>
      </c>
      <c r="O174" s="149">
        <f>ROUND(E174*N174,5)</f>
        <v>2E-3</v>
      </c>
      <c r="P174" s="149">
        <v>0</v>
      </c>
      <c r="Q174" s="149">
        <f>ROUND(E174*P174,5)</f>
        <v>0</v>
      </c>
      <c r="R174" s="149"/>
      <c r="S174" s="149"/>
      <c r="T174" s="152">
        <v>0</v>
      </c>
      <c r="U174" s="149">
        <f>ROUND(E174*T174,2)</f>
        <v>0</v>
      </c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112</v>
      </c>
      <c r="AF174" s="153"/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47"/>
      <c r="B175" s="147"/>
      <c r="C175" s="229" t="s">
        <v>159</v>
      </c>
      <c r="D175" s="230"/>
      <c r="E175" s="231"/>
      <c r="F175" s="232"/>
      <c r="G175" s="233"/>
      <c r="H175" s="151"/>
      <c r="I175" s="151"/>
      <c r="J175" s="151"/>
      <c r="K175" s="151"/>
      <c r="L175" s="151"/>
      <c r="M175" s="151"/>
      <c r="N175" s="149"/>
      <c r="O175" s="149"/>
      <c r="P175" s="149"/>
      <c r="Q175" s="149"/>
      <c r="R175" s="149"/>
      <c r="S175" s="149"/>
      <c r="T175" s="152"/>
      <c r="U175" s="149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114</v>
      </c>
      <c r="AF175" s="153"/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60" t="str">
        <f>C175</f>
        <v>- Kotvíci a montážní prvky</v>
      </c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47"/>
      <c r="B176" s="147"/>
      <c r="C176" s="229" t="s">
        <v>160</v>
      </c>
      <c r="D176" s="230"/>
      <c r="E176" s="231"/>
      <c r="F176" s="232"/>
      <c r="G176" s="233"/>
      <c r="H176" s="151"/>
      <c r="I176" s="151"/>
      <c r="J176" s="151"/>
      <c r="K176" s="151"/>
      <c r="L176" s="151"/>
      <c r="M176" s="151"/>
      <c r="N176" s="149"/>
      <c r="O176" s="149"/>
      <c r="P176" s="149"/>
      <c r="Q176" s="149"/>
      <c r="R176" s="149"/>
      <c r="S176" s="149"/>
      <c r="T176" s="152"/>
      <c r="U176" s="149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114</v>
      </c>
      <c r="AF176" s="153"/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60" t="str">
        <f>C176</f>
        <v>- Akustické a antivibrační opatření</v>
      </c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47"/>
      <c r="B177" s="147"/>
      <c r="C177" s="229" t="s">
        <v>161</v>
      </c>
      <c r="D177" s="230"/>
      <c r="E177" s="231"/>
      <c r="F177" s="232"/>
      <c r="G177" s="233"/>
      <c r="H177" s="151"/>
      <c r="I177" s="151"/>
      <c r="J177" s="151"/>
      <c r="K177" s="151"/>
      <c r="L177" s="151"/>
      <c r="M177" s="151"/>
      <c r="N177" s="149"/>
      <c r="O177" s="149"/>
      <c r="P177" s="149"/>
      <c r="Q177" s="149"/>
      <c r="R177" s="149"/>
      <c r="S177" s="149"/>
      <c r="T177" s="152"/>
      <c r="U177" s="149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114</v>
      </c>
      <c r="AF177" s="153"/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60" t="str">
        <f>C177</f>
        <v>- Dodávka a instalace zařízení v jednotném funkčním celku</v>
      </c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47"/>
      <c r="B178" s="147"/>
      <c r="C178" s="229" t="s">
        <v>162</v>
      </c>
      <c r="D178" s="230"/>
      <c r="E178" s="231"/>
      <c r="F178" s="232"/>
      <c r="G178" s="233"/>
      <c r="H178" s="151"/>
      <c r="I178" s="151"/>
      <c r="J178" s="151"/>
      <c r="K178" s="151"/>
      <c r="L178" s="151"/>
      <c r="M178" s="151"/>
      <c r="N178" s="149"/>
      <c r="O178" s="149"/>
      <c r="P178" s="149"/>
      <c r="Q178" s="149"/>
      <c r="R178" s="149"/>
      <c r="S178" s="149"/>
      <c r="T178" s="152"/>
      <c r="U178" s="149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114</v>
      </c>
      <c r="AF178" s="153"/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60" t="str">
        <f>C178</f>
        <v>- Další příslušenství a podrobný popis - viz PD</v>
      </c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47">
        <v>43</v>
      </c>
      <c r="B179" s="147" t="s">
        <v>243</v>
      </c>
      <c r="C179" s="148" t="s">
        <v>244</v>
      </c>
      <c r="D179" s="149" t="s">
        <v>134</v>
      </c>
      <c r="E179" s="150">
        <v>2</v>
      </c>
      <c r="F179" s="173"/>
      <c r="G179" s="151">
        <f t="shared" ref="G179" si="35">F179*E179</f>
        <v>0</v>
      </c>
      <c r="H179" s="151">
        <v>2445</v>
      </c>
      <c r="I179" s="151">
        <f>ROUND(E179*H179,2)</f>
        <v>4890</v>
      </c>
      <c r="J179" s="151">
        <v>50</v>
      </c>
      <c r="K179" s="151">
        <f>ROUND(E179*J179,2)</f>
        <v>100</v>
      </c>
      <c r="L179" s="151">
        <v>21</v>
      </c>
      <c r="M179" s="151">
        <f>G179*(1+L179/100)</f>
        <v>0</v>
      </c>
      <c r="N179" s="149">
        <v>2E-3</v>
      </c>
      <c r="O179" s="149">
        <f>ROUND(E179*N179,5)</f>
        <v>4.0000000000000001E-3</v>
      </c>
      <c r="P179" s="149">
        <v>0</v>
      </c>
      <c r="Q179" s="149">
        <f>ROUND(E179*P179,5)</f>
        <v>0</v>
      </c>
      <c r="R179" s="149"/>
      <c r="S179" s="149"/>
      <c r="T179" s="152">
        <v>0</v>
      </c>
      <c r="U179" s="149">
        <f>ROUND(E179*T179,2)</f>
        <v>0</v>
      </c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112</v>
      </c>
      <c r="AF179" s="153"/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47"/>
      <c r="B180" s="147"/>
      <c r="C180" s="229" t="s">
        <v>159</v>
      </c>
      <c r="D180" s="230"/>
      <c r="E180" s="231"/>
      <c r="F180" s="232"/>
      <c r="G180" s="233"/>
      <c r="H180" s="151"/>
      <c r="I180" s="151"/>
      <c r="J180" s="151"/>
      <c r="K180" s="151"/>
      <c r="L180" s="151"/>
      <c r="M180" s="151"/>
      <c r="N180" s="149"/>
      <c r="O180" s="149"/>
      <c r="P180" s="149"/>
      <c r="Q180" s="149"/>
      <c r="R180" s="149"/>
      <c r="S180" s="149"/>
      <c r="T180" s="152"/>
      <c r="U180" s="149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114</v>
      </c>
      <c r="AF180" s="153"/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60" t="str">
        <f>C180</f>
        <v>- Kotvíci a montážní prvky</v>
      </c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47"/>
      <c r="B181" s="147"/>
      <c r="C181" s="229" t="s">
        <v>160</v>
      </c>
      <c r="D181" s="230"/>
      <c r="E181" s="231"/>
      <c r="F181" s="232"/>
      <c r="G181" s="233"/>
      <c r="H181" s="151"/>
      <c r="I181" s="151"/>
      <c r="J181" s="151"/>
      <c r="K181" s="151"/>
      <c r="L181" s="151"/>
      <c r="M181" s="151"/>
      <c r="N181" s="149"/>
      <c r="O181" s="149"/>
      <c r="P181" s="149"/>
      <c r="Q181" s="149"/>
      <c r="R181" s="149"/>
      <c r="S181" s="149"/>
      <c r="T181" s="152"/>
      <c r="U181" s="149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114</v>
      </c>
      <c r="AF181" s="153"/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60" t="str">
        <f>C181</f>
        <v>- Akustické a antivibrační opatření</v>
      </c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47"/>
      <c r="B182" s="147"/>
      <c r="C182" s="229" t="s">
        <v>161</v>
      </c>
      <c r="D182" s="230"/>
      <c r="E182" s="231"/>
      <c r="F182" s="232"/>
      <c r="G182" s="233"/>
      <c r="H182" s="151"/>
      <c r="I182" s="151"/>
      <c r="J182" s="151"/>
      <c r="K182" s="151"/>
      <c r="L182" s="151"/>
      <c r="M182" s="151"/>
      <c r="N182" s="149"/>
      <c r="O182" s="149"/>
      <c r="P182" s="149"/>
      <c r="Q182" s="149"/>
      <c r="R182" s="149"/>
      <c r="S182" s="149"/>
      <c r="T182" s="152"/>
      <c r="U182" s="149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114</v>
      </c>
      <c r="AF182" s="153"/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60" t="str">
        <f>C182</f>
        <v>- Dodávka a instalace zařízení v jednotném funkčním celku</v>
      </c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47"/>
      <c r="B183" s="147"/>
      <c r="C183" s="229" t="s">
        <v>162</v>
      </c>
      <c r="D183" s="230"/>
      <c r="E183" s="231"/>
      <c r="F183" s="232"/>
      <c r="G183" s="233"/>
      <c r="H183" s="151"/>
      <c r="I183" s="151"/>
      <c r="J183" s="151"/>
      <c r="K183" s="151"/>
      <c r="L183" s="151"/>
      <c r="M183" s="151"/>
      <c r="N183" s="149"/>
      <c r="O183" s="149"/>
      <c r="P183" s="149"/>
      <c r="Q183" s="149"/>
      <c r="R183" s="149"/>
      <c r="S183" s="149"/>
      <c r="T183" s="152"/>
      <c r="U183" s="149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114</v>
      </c>
      <c r="AF183" s="153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60" t="str">
        <f>C183</f>
        <v>- Další příslušenství a podrobný popis - viz PD</v>
      </c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47">
        <v>44</v>
      </c>
      <c r="B184" s="147" t="s">
        <v>245</v>
      </c>
      <c r="C184" s="148" t="s">
        <v>246</v>
      </c>
      <c r="D184" s="149" t="s">
        <v>134</v>
      </c>
      <c r="E184" s="150">
        <v>2</v>
      </c>
      <c r="F184" s="173"/>
      <c r="G184" s="151">
        <f t="shared" ref="G184" si="36">F184*E184</f>
        <v>0</v>
      </c>
      <c r="H184" s="151">
        <v>2445</v>
      </c>
      <c r="I184" s="151">
        <f>ROUND(E184*H184,2)</f>
        <v>4890</v>
      </c>
      <c r="J184" s="151">
        <v>50</v>
      </c>
      <c r="K184" s="151">
        <f>ROUND(E184*J184,2)</f>
        <v>100</v>
      </c>
      <c r="L184" s="151">
        <v>21</v>
      </c>
      <c r="M184" s="151">
        <f>G184*(1+L184/100)</f>
        <v>0</v>
      </c>
      <c r="N184" s="149">
        <v>2E-3</v>
      </c>
      <c r="O184" s="149">
        <f>ROUND(E184*N184,5)</f>
        <v>4.0000000000000001E-3</v>
      </c>
      <c r="P184" s="149">
        <v>0</v>
      </c>
      <c r="Q184" s="149">
        <f>ROUND(E184*P184,5)</f>
        <v>0</v>
      </c>
      <c r="R184" s="149"/>
      <c r="S184" s="149"/>
      <c r="T184" s="152">
        <v>0</v>
      </c>
      <c r="U184" s="149">
        <f>ROUND(E184*T184,2)</f>
        <v>0</v>
      </c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112</v>
      </c>
      <c r="AF184" s="153"/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47"/>
      <c r="B185" s="147"/>
      <c r="C185" s="229" t="s">
        <v>159</v>
      </c>
      <c r="D185" s="230"/>
      <c r="E185" s="231"/>
      <c r="F185" s="232"/>
      <c r="G185" s="233"/>
      <c r="H185" s="151"/>
      <c r="I185" s="151"/>
      <c r="J185" s="151"/>
      <c r="K185" s="151"/>
      <c r="L185" s="151"/>
      <c r="M185" s="151"/>
      <c r="N185" s="149"/>
      <c r="O185" s="149"/>
      <c r="P185" s="149"/>
      <c r="Q185" s="149"/>
      <c r="R185" s="149"/>
      <c r="S185" s="149"/>
      <c r="T185" s="152"/>
      <c r="U185" s="149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114</v>
      </c>
      <c r="AF185" s="153"/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60" t="str">
        <f>C185</f>
        <v>- Kotvíci a montážní prvky</v>
      </c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47"/>
      <c r="B186" s="147"/>
      <c r="C186" s="229" t="s">
        <v>160</v>
      </c>
      <c r="D186" s="230"/>
      <c r="E186" s="231"/>
      <c r="F186" s="232"/>
      <c r="G186" s="233"/>
      <c r="H186" s="151"/>
      <c r="I186" s="151"/>
      <c r="J186" s="151"/>
      <c r="K186" s="151"/>
      <c r="L186" s="151"/>
      <c r="M186" s="151"/>
      <c r="N186" s="149"/>
      <c r="O186" s="149"/>
      <c r="P186" s="149"/>
      <c r="Q186" s="149"/>
      <c r="R186" s="149"/>
      <c r="S186" s="149"/>
      <c r="T186" s="152"/>
      <c r="U186" s="149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114</v>
      </c>
      <c r="AF186" s="153"/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60" t="str">
        <f>C186</f>
        <v>- Akustické a antivibrační opatření</v>
      </c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47"/>
      <c r="B187" s="147"/>
      <c r="C187" s="229" t="s">
        <v>161</v>
      </c>
      <c r="D187" s="230"/>
      <c r="E187" s="231"/>
      <c r="F187" s="232"/>
      <c r="G187" s="233"/>
      <c r="H187" s="151"/>
      <c r="I187" s="151"/>
      <c r="J187" s="151"/>
      <c r="K187" s="151"/>
      <c r="L187" s="151"/>
      <c r="M187" s="151"/>
      <c r="N187" s="149"/>
      <c r="O187" s="149"/>
      <c r="P187" s="149"/>
      <c r="Q187" s="149"/>
      <c r="R187" s="149"/>
      <c r="S187" s="149"/>
      <c r="T187" s="152"/>
      <c r="U187" s="149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114</v>
      </c>
      <c r="AF187" s="153"/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60" t="str">
        <f>C187</f>
        <v>- Dodávka a instalace zařízení v jednotném funkčním celku</v>
      </c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47"/>
      <c r="B188" s="147"/>
      <c r="C188" s="229" t="s">
        <v>162</v>
      </c>
      <c r="D188" s="230"/>
      <c r="E188" s="231"/>
      <c r="F188" s="232"/>
      <c r="G188" s="233"/>
      <c r="H188" s="151"/>
      <c r="I188" s="151"/>
      <c r="J188" s="151"/>
      <c r="K188" s="151"/>
      <c r="L188" s="151"/>
      <c r="M188" s="151"/>
      <c r="N188" s="149"/>
      <c r="O188" s="149"/>
      <c r="P188" s="149"/>
      <c r="Q188" s="149"/>
      <c r="R188" s="149"/>
      <c r="S188" s="149"/>
      <c r="T188" s="152"/>
      <c r="U188" s="149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114</v>
      </c>
      <c r="AF188" s="153"/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60" t="str">
        <f>C188</f>
        <v>- Další příslušenství a podrobný popis - viz PD</v>
      </c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47">
        <v>45</v>
      </c>
      <c r="B189" s="147" t="s">
        <v>247</v>
      </c>
      <c r="C189" s="148" t="s">
        <v>248</v>
      </c>
      <c r="D189" s="149" t="s">
        <v>134</v>
      </c>
      <c r="E189" s="150">
        <v>2</v>
      </c>
      <c r="F189" s="173"/>
      <c r="G189" s="151">
        <f t="shared" ref="G189" si="37">F189*E189</f>
        <v>0</v>
      </c>
      <c r="H189" s="151">
        <v>1230.3399999999999</v>
      </c>
      <c r="I189" s="151">
        <f>ROUND(E189*H189,2)</f>
        <v>2460.6799999999998</v>
      </c>
      <c r="J189" s="151">
        <v>162.66000000000008</v>
      </c>
      <c r="K189" s="151">
        <f>ROUND(E189*J189,2)</f>
        <v>325.32</v>
      </c>
      <c r="L189" s="151">
        <v>21</v>
      </c>
      <c r="M189" s="151">
        <f>G189*(1+L189/100)</f>
        <v>0</v>
      </c>
      <c r="N189" s="149">
        <v>6.8000000000000005E-4</v>
      </c>
      <c r="O189" s="149">
        <f>ROUND(E189*N189,5)</f>
        <v>1.3600000000000001E-3</v>
      </c>
      <c r="P189" s="149">
        <v>0</v>
      </c>
      <c r="Q189" s="149">
        <f>ROUND(E189*P189,5)</f>
        <v>0</v>
      </c>
      <c r="R189" s="149"/>
      <c r="S189" s="149"/>
      <c r="T189" s="152">
        <v>0.22700000000000001</v>
      </c>
      <c r="U189" s="149">
        <f>ROUND(E189*T189,2)</f>
        <v>0.45</v>
      </c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112</v>
      </c>
      <c r="AF189" s="153"/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47"/>
      <c r="B190" s="147"/>
      <c r="C190" s="229" t="s">
        <v>159</v>
      </c>
      <c r="D190" s="230"/>
      <c r="E190" s="231"/>
      <c r="F190" s="232"/>
      <c r="G190" s="233"/>
      <c r="H190" s="151"/>
      <c r="I190" s="151"/>
      <c r="J190" s="151"/>
      <c r="K190" s="151"/>
      <c r="L190" s="151"/>
      <c r="M190" s="151"/>
      <c r="N190" s="149"/>
      <c r="O190" s="149"/>
      <c r="P190" s="149"/>
      <c r="Q190" s="149"/>
      <c r="R190" s="149"/>
      <c r="S190" s="149"/>
      <c r="T190" s="152"/>
      <c r="U190" s="149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114</v>
      </c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60" t="str">
        <f>C190</f>
        <v>- Kotvíci a montážní prvky</v>
      </c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47"/>
      <c r="B191" s="147"/>
      <c r="C191" s="229" t="s">
        <v>160</v>
      </c>
      <c r="D191" s="230"/>
      <c r="E191" s="231"/>
      <c r="F191" s="232"/>
      <c r="G191" s="233"/>
      <c r="H191" s="151"/>
      <c r="I191" s="151"/>
      <c r="J191" s="151"/>
      <c r="K191" s="151"/>
      <c r="L191" s="151"/>
      <c r="M191" s="151"/>
      <c r="N191" s="149"/>
      <c r="O191" s="149"/>
      <c r="P191" s="149"/>
      <c r="Q191" s="149"/>
      <c r="R191" s="149"/>
      <c r="S191" s="149"/>
      <c r="T191" s="152"/>
      <c r="U191" s="149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114</v>
      </c>
      <c r="AF191" s="153"/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60" t="str">
        <f>C191</f>
        <v>- Akustické a antivibrační opatření</v>
      </c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47"/>
      <c r="B192" s="147"/>
      <c r="C192" s="229" t="s">
        <v>161</v>
      </c>
      <c r="D192" s="230"/>
      <c r="E192" s="231"/>
      <c r="F192" s="232"/>
      <c r="G192" s="233"/>
      <c r="H192" s="151"/>
      <c r="I192" s="151"/>
      <c r="J192" s="151"/>
      <c r="K192" s="151"/>
      <c r="L192" s="151"/>
      <c r="M192" s="151"/>
      <c r="N192" s="149"/>
      <c r="O192" s="149"/>
      <c r="P192" s="149"/>
      <c r="Q192" s="149"/>
      <c r="R192" s="149"/>
      <c r="S192" s="149"/>
      <c r="T192" s="152"/>
      <c r="U192" s="149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114</v>
      </c>
      <c r="AF192" s="153"/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60" t="str">
        <f>C192</f>
        <v>- Dodávka a instalace zařízení v jednotném funkčním celku</v>
      </c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">
      <c r="A193" s="147"/>
      <c r="B193" s="147"/>
      <c r="C193" s="229" t="s">
        <v>162</v>
      </c>
      <c r="D193" s="230"/>
      <c r="E193" s="231"/>
      <c r="F193" s="232"/>
      <c r="G193" s="233"/>
      <c r="H193" s="151"/>
      <c r="I193" s="151"/>
      <c r="J193" s="151"/>
      <c r="K193" s="151"/>
      <c r="L193" s="151"/>
      <c r="M193" s="151"/>
      <c r="N193" s="149"/>
      <c r="O193" s="149"/>
      <c r="P193" s="149"/>
      <c r="Q193" s="149"/>
      <c r="R193" s="149"/>
      <c r="S193" s="149"/>
      <c r="T193" s="152"/>
      <c r="U193" s="149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114</v>
      </c>
      <c r="AF193" s="153"/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60" t="str">
        <f>C193</f>
        <v>- Další příslušenství a podrobný popis - viz PD</v>
      </c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47">
        <v>46</v>
      </c>
      <c r="B194" s="147" t="s">
        <v>249</v>
      </c>
      <c r="C194" s="148" t="s">
        <v>250</v>
      </c>
      <c r="D194" s="149" t="s">
        <v>134</v>
      </c>
      <c r="E194" s="150">
        <v>3</v>
      </c>
      <c r="F194" s="173"/>
      <c r="G194" s="151">
        <f t="shared" ref="G194" si="38">F194*E194</f>
        <v>0</v>
      </c>
      <c r="H194" s="151">
        <v>405.75</v>
      </c>
      <c r="I194" s="151">
        <f>ROUND(E194*H194,2)</f>
        <v>1217.25</v>
      </c>
      <c r="J194" s="151">
        <v>618.25</v>
      </c>
      <c r="K194" s="151">
        <f>ROUND(E194*J194,2)</f>
        <v>1854.75</v>
      </c>
      <c r="L194" s="151">
        <v>21</v>
      </c>
      <c r="M194" s="151">
        <f>G194*(1+L194/100)</f>
        <v>0</v>
      </c>
      <c r="N194" s="149">
        <v>2.5999999999999998E-4</v>
      </c>
      <c r="O194" s="149">
        <f>ROUND(E194*N194,5)</f>
        <v>7.7999999999999999E-4</v>
      </c>
      <c r="P194" s="149">
        <v>0</v>
      </c>
      <c r="Q194" s="149">
        <f>ROUND(E194*P194,5)</f>
        <v>0</v>
      </c>
      <c r="R194" s="149"/>
      <c r="S194" s="149"/>
      <c r="T194" s="152">
        <v>0.16500000000000001</v>
      </c>
      <c r="U194" s="149">
        <f>ROUND(E194*T194,2)</f>
        <v>0.5</v>
      </c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108</v>
      </c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47"/>
      <c r="B195" s="147"/>
      <c r="C195" s="229" t="s">
        <v>159</v>
      </c>
      <c r="D195" s="230"/>
      <c r="E195" s="231"/>
      <c r="F195" s="232"/>
      <c r="G195" s="233"/>
      <c r="H195" s="151"/>
      <c r="I195" s="151"/>
      <c r="J195" s="151"/>
      <c r="K195" s="151"/>
      <c r="L195" s="151"/>
      <c r="M195" s="151"/>
      <c r="N195" s="149"/>
      <c r="O195" s="149"/>
      <c r="P195" s="149"/>
      <c r="Q195" s="149"/>
      <c r="R195" s="149"/>
      <c r="S195" s="149"/>
      <c r="T195" s="152"/>
      <c r="U195" s="149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114</v>
      </c>
      <c r="AF195" s="153"/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60" t="str">
        <f>C195</f>
        <v>- Kotvíci a montážní prvky</v>
      </c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47"/>
      <c r="B196" s="147"/>
      <c r="C196" s="229" t="s">
        <v>160</v>
      </c>
      <c r="D196" s="230"/>
      <c r="E196" s="231"/>
      <c r="F196" s="232"/>
      <c r="G196" s="233"/>
      <c r="H196" s="151"/>
      <c r="I196" s="151"/>
      <c r="J196" s="151"/>
      <c r="K196" s="151"/>
      <c r="L196" s="151"/>
      <c r="M196" s="151"/>
      <c r="N196" s="149"/>
      <c r="O196" s="149"/>
      <c r="P196" s="149"/>
      <c r="Q196" s="149"/>
      <c r="R196" s="149"/>
      <c r="S196" s="149"/>
      <c r="T196" s="152"/>
      <c r="U196" s="149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114</v>
      </c>
      <c r="AF196" s="153"/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60" t="str">
        <f>C196</f>
        <v>- Akustické a antivibrační opatření</v>
      </c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">
      <c r="A197" s="147"/>
      <c r="B197" s="147"/>
      <c r="C197" s="229" t="s">
        <v>161</v>
      </c>
      <c r="D197" s="230"/>
      <c r="E197" s="231"/>
      <c r="F197" s="232"/>
      <c r="G197" s="233"/>
      <c r="H197" s="151"/>
      <c r="I197" s="151"/>
      <c r="J197" s="151"/>
      <c r="K197" s="151"/>
      <c r="L197" s="151"/>
      <c r="M197" s="151"/>
      <c r="N197" s="149"/>
      <c r="O197" s="149"/>
      <c r="P197" s="149"/>
      <c r="Q197" s="149"/>
      <c r="R197" s="149"/>
      <c r="S197" s="149"/>
      <c r="T197" s="152"/>
      <c r="U197" s="149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114</v>
      </c>
      <c r="AF197" s="153"/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60" t="str">
        <f>C197</f>
        <v>- Dodávka a instalace zařízení v jednotném funkčním celku</v>
      </c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47"/>
      <c r="B198" s="147"/>
      <c r="C198" s="229" t="s">
        <v>162</v>
      </c>
      <c r="D198" s="230"/>
      <c r="E198" s="231"/>
      <c r="F198" s="232"/>
      <c r="G198" s="233"/>
      <c r="H198" s="151"/>
      <c r="I198" s="151"/>
      <c r="J198" s="151"/>
      <c r="K198" s="151"/>
      <c r="L198" s="151"/>
      <c r="M198" s="151"/>
      <c r="N198" s="149"/>
      <c r="O198" s="149"/>
      <c r="P198" s="149"/>
      <c r="Q198" s="149"/>
      <c r="R198" s="149"/>
      <c r="S198" s="149"/>
      <c r="T198" s="152"/>
      <c r="U198" s="149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114</v>
      </c>
      <c r="AF198" s="153"/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60" t="str">
        <f>C198</f>
        <v>- Další příslušenství a podrobný popis - viz PD</v>
      </c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47">
        <v>47</v>
      </c>
      <c r="B199" s="147" t="s">
        <v>251</v>
      </c>
      <c r="C199" s="148" t="s">
        <v>252</v>
      </c>
      <c r="D199" s="149" t="s">
        <v>134</v>
      </c>
      <c r="E199" s="150">
        <v>1</v>
      </c>
      <c r="F199" s="173"/>
      <c r="G199" s="151">
        <f t="shared" ref="G199" si="39">F199*E199</f>
        <v>0</v>
      </c>
      <c r="H199" s="151">
        <v>5125.12</v>
      </c>
      <c r="I199" s="151">
        <f>ROUND(E199*H199,2)</f>
        <v>5125.12</v>
      </c>
      <c r="J199" s="151">
        <v>1184.8800000000001</v>
      </c>
      <c r="K199" s="151">
        <f>ROUND(E199*J199,2)</f>
        <v>1184.8800000000001</v>
      </c>
      <c r="L199" s="151">
        <v>21</v>
      </c>
      <c r="M199" s="151">
        <f>G199*(1+L199/100)</f>
        <v>0</v>
      </c>
      <c r="N199" s="149">
        <v>5.0000000000000001E-4</v>
      </c>
      <c r="O199" s="149">
        <f>ROUND(E199*N199,5)</f>
        <v>5.0000000000000001E-4</v>
      </c>
      <c r="P199" s="149">
        <v>0</v>
      </c>
      <c r="Q199" s="149">
        <f>ROUND(E199*P199,5)</f>
        <v>0</v>
      </c>
      <c r="R199" s="149"/>
      <c r="S199" s="149"/>
      <c r="T199" s="152">
        <v>0.25800000000000001</v>
      </c>
      <c r="U199" s="149">
        <f>ROUND(E199*T199,2)</f>
        <v>0.26</v>
      </c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108</v>
      </c>
      <c r="AF199" s="153"/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47"/>
      <c r="B200" s="147"/>
      <c r="C200" s="229" t="s">
        <v>253</v>
      </c>
      <c r="D200" s="230"/>
      <c r="E200" s="231"/>
      <c r="F200" s="232"/>
      <c r="G200" s="233"/>
      <c r="H200" s="151"/>
      <c r="I200" s="151"/>
      <c r="J200" s="151"/>
      <c r="K200" s="151"/>
      <c r="L200" s="151"/>
      <c r="M200" s="151"/>
      <c r="N200" s="149"/>
      <c r="O200" s="149"/>
      <c r="P200" s="149"/>
      <c r="Q200" s="149"/>
      <c r="R200" s="149"/>
      <c r="S200" s="149"/>
      <c r="T200" s="152"/>
      <c r="U200" s="149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114</v>
      </c>
      <c r="AF200" s="153"/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60" t="str">
        <f>C200</f>
        <v>- Včetně prokabelování, zprovoznění, napojení a veškeré příslušenství</v>
      </c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47"/>
      <c r="B201" s="147"/>
      <c r="C201" s="229" t="s">
        <v>159</v>
      </c>
      <c r="D201" s="230"/>
      <c r="E201" s="231"/>
      <c r="F201" s="232"/>
      <c r="G201" s="233"/>
      <c r="H201" s="151"/>
      <c r="I201" s="151"/>
      <c r="J201" s="151"/>
      <c r="K201" s="151"/>
      <c r="L201" s="151"/>
      <c r="M201" s="151"/>
      <c r="N201" s="149"/>
      <c r="O201" s="149"/>
      <c r="P201" s="149"/>
      <c r="Q201" s="149"/>
      <c r="R201" s="149"/>
      <c r="S201" s="149"/>
      <c r="T201" s="152"/>
      <c r="U201" s="149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114</v>
      </c>
      <c r="AF201" s="153"/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60" t="str">
        <f>C201</f>
        <v>- Kotvíci a montážní prvky</v>
      </c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47"/>
      <c r="B202" s="147"/>
      <c r="C202" s="229" t="s">
        <v>160</v>
      </c>
      <c r="D202" s="230"/>
      <c r="E202" s="231"/>
      <c r="F202" s="232"/>
      <c r="G202" s="233"/>
      <c r="H202" s="151"/>
      <c r="I202" s="151"/>
      <c r="J202" s="151"/>
      <c r="K202" s="151"/>
      <c r="L202" s="151"/>
      <c r="M202" s="151"/>
      <c r="N202" s="149"/>
      <c r="O202" s="149"/>
      <c r="P202" s="149"/>
      <c r="Q202" s="149"/>
      <c r="R202" s="149"/>
      <c r="S202" s="149"/>
      <c r="T202" s="152"/>
      <c r="U202" s="149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114</v>
      </c>
      <c r="AF202" s="153"/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60" t="str">
        <f>C202</f>
        <v>- Akustické a antivibrační opatření</v>
      </c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47"/>
      <c r="B203" s="147"/>
      <c r="C203" s="229" t="s">
        <v>161</v>
      </c>
      <c r="D203" s="230"/>
      <c r="E203" s="231"/>
      <c r="F203" s="232"/>
      <c r="G203" s="233"/>
      <c r="H203" s="151"/>
      <c r="I203" s="151"/>
      <c r="J203" s="151"/>
      <c r="K203" s="151"/>
      <c r="L203" s="151"/>
      <c r="M203" s="151"/>
      <c r="N203" s="149"/>
      <c r="O203" s="149"/>
      <c r="P203" s="149"/>
      <c r="Q203" s="149"/>
      <c r="R203" s="149"/>
      <c r="S203" s="149"/>
      <c r="T203" s="152"/>
      <c r="U203" s="149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114</v>
      </c>
      <c r="AF203" s="153"/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60" t="str">
        <f>C203</f>
        <v>- Dodávka a instalace zařízení v jednotném funkčním celku</v>
      </c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47"/>
      <c r="B204" s="147"/>
      <c r="C204" s="229" t="s">
        <v>162</v>
      </c>
      <c r="D204" s="230"/>
      <c r="E204" s="231"/>
      <c r="F204" s="232"/>
      <c r="G204" s="233"/>
      <c r="H204" s="151"/>
      <c r="I204" s="151"/>
      <c r="J204" s="151"/>
      <c r="K204" s="151"/>
      <c r="L204" s="151"/>
      <c r="M204" s="151"/>
      <c r="N204" s="149"/>
      <c r="O204" s="149"/>
      <c r="P204" s="149"/>
      <c r="Q204" s="149"/>
      <c r="R204" s="149"/>
      <c r="S204" s="149"/>
      <c r="T204" s="152"/>
      <c r="U204" s="149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114</v>
      </c>
      <c r="AF204" s="153"/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60" t="str">
        <f>C204</f>
        <v>- Další příslušenství a podrobný popis - viz PD</v>
      </c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">
      <c r="A205" s="147">
        <v>48</v>
      </c>
      <c r="B205" s="147" t="s">
        <v>254</v>
      </c>
      <c r="C205" s="148" t="s">
        <v>255</v>
      </c>
      <c r="D205" s="149" t="s">
        <v>134</v>
      </c>
      <c r="E205" s="150">
        <v>1</v>
      </c>
      <c r="F205" s="173"/>
      <c r="G205" s="151">
        <f t="shared" ref="G205" si="40">F205*E205</f>
        <v>0</v>
      </c>
      <c r="H205" s="151">
        <v>4963.62</v>
      </c>
      <c r="I205" s="151">
        <f>ROUND(E205*H205,2)</f>
        <v>4963.62</v>
      </c>
      <c r="J205" s="151">
        <v>2206.38</v>
      </c>
      <c r="K205" s="151">
        <f>ROUND(E205*J205,2)</f>
        <v>2206.38</v>
      </c>
      <c r="L205" s="151">
        <v>21</v>
      </c>
      <c r="M205" s="151">
        <f>G205*(1+L205/100)</f>
        <v>0</v>
      </c>
      <c r="N205" s="149">
        <v>5.0000000000000001E-4</v>
      </c>
      <c r="O205" s="149">
        <f>ROUND(E205*N205,5)</f>
        <v>5.0000000000000001E-4</v>
      </c>
      <c r="P205" s="149">
        <v>0</v>
      </c>
      <c r="Q205" s="149">
        <f>ROUND(E205*P205,5)</f>
        <v>0</v>
      </c>
      <c r="R205" s="149"/>
      <c r="S205" s="149"/>
      <c r="T205" s="152">
        <v>0.28799999999999998</v>
      </c>
      <c r="U205" s="149">
        <f>ROUND(E205*T205,2)</f>
        <v>0.28999999999999998</v>
      </c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108</v>
      </c>
      <c r="AF205" s="153"/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47"/>
      <c r="B206" s="147"/>
      <c r="C206" s="229" t="s">
        <v>253</v>
      </c>
      <c r="D206" s="230"/>
      <c r="E206" s="231"/>
      <c r="F206" s="232"/>
      <c r="G206" s="233"/>
      <c r="H206" s="151"/>
      <c r="I206" s="151"/>
      <c r="J206" s="151"/>
      <c r="K206" s="151"/>
      <c r="L206" s="151"/>
      <c r="M206" s="151"/>
      <c r="N206" s="149"/>
      <c r="O206" s="149"/>
      <c r="P206" s="149"/>
      <c r="Q206" s="149"/>
      <c r="R206" s="149"/>
      <c r="S206" s="149"/>
      <c r="T206" s="152"/>
      <c r="U206" s="149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114</v>
      </c>
      <c r="AF206" s="153"/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60" t="str">
        <f>C206</f>
        <v>- Včetně prokabelování, zprovoznění, napojení a veškeré příslušenství</v>
      </c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47"/>
      <c r="B207" s="147"/>
      <c r="C207" s="229" t="s">
        <v>159</v>
      </c>
      <c r="D207" s="230"/>
      <c r="E207" s="231"/>
      <c r="F207" s="232"/>
      <c r="G207" s="233"/>
      <c r="H207" s="151"/>
      <c r="I207" s="151"/>
      <c r="J207" s="151"/>
      <c r="K207" s="151"/>
      <c r="L207" s="151"/>
      <c r="M207" s="151"/>
      <c r="N207" s="149"/>
      <c r="O207" s="149"/>
      <c r="P207" s="149"/>
      <c r="Q207" s="149"/>
      <c r="R207" s="149"/>
      <c r="S207" s="149"/>
      <c r="T207" s="152"/>
      <c r="U207" s="149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114</v>
      </c>
      <c r="AF207" s="153"/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60" t="str">
        <f>C207</f>
        <v>- Kotvíci a montážní prvky</v>
      </c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">
      <c r="A208" s="147"/>
      <c r="B208" s="147"/>
      <c r="C208" s="229" t="s">
        <v>160</v>
      </c>
      <c r="D208" s="230"/>
      <c r="E208" s="231"/>
      <c r="F208" s="232"/>
      <c r="G208" s="233"/>
      <c r="H208" s="151"/>
      <c r="I208" s="151"/>
      <c r="J208" s="151"/>
      <c r="K208" s="151"/>
      <c r="L208" s="151"/>
      <c r="M208" s="151"/>
      <c r="N208" s="149"/>
      <c r="O208" s="149"/>
      <c r="P208" s="149"/>
      <c r="Q208" s="149"/>
      <c r="R208" s="149"/>
      <c r="S208" s="149"/>
      <c r="T208" s="152"/>
      <c r="U208" s="149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114</v>
      </c>
      <c r="AF208" s="153"/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60" t="str">
        <f>C208</f>
        <v>- Akustické a antivibrační opatření</v>
      </c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">
      <c r="A209" s="147"/>
      <c r="B209" s="147"/>
      <c r="C209" s="229" t="s">
        <v>161</v>
      </c>
      <c r="D209" s="230"/>
      <c r="E209" s="231"/>
      <c r="F209" s="232"/>
      <c r="G209" s="233"/>
      <c r="H209" s="151"/>
      <c r="I209" s="151"/>
      <c r="J209" s="151"/>
      <c r="K209" s="151"/>
      <c r="L209" s="151"/>
      <c r="M209" s="151"/>
      <c r="N209" s="149"/>
      <c r="O209" s="149"/>
      <c r="P209" s="149"/>
      <c r="Q209" s="149"/>
      <c r="R209" s="149"/>
      <c r="S209" s="149"/>
      <c r="T209" s="152"/>
      <c r="U209" s="149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114</v>
      </c>
      <c r="AF209" s="153"/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60" t="str">
        <f>C209</f>
        <v>- Dodávka a instalace zařízení v jednotném funkčním celku</v>
      </c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47"/>
      <c r="B210" s="147"/>
      <c r="C210" s="229" t="s">
        <v>162</v>
      </c>
      <c r="D210" s="230"/>
      <c r="E210" s="231"/>
      <c r="F210" s="232"/>
      <c r="G210" s="233"/>
      <c r="H210" s="151"/>
      <c r="I210" s="151"/>
      <c r="J210" s="151"/>
      <c r="K210" s="151"/>
      <c r="L210" s="151"/>
      <c r="M210" s="151"/>
      <c r="N210" s="149"/>
      <c r="O210" s="149"/>
      <c r="P210" s="149"/>
      <c r="Q210" s="149"/>
      <c r="R210" s="149"/>
      <c r="S210" s="149"/>
      <c r="T210" s="152"/>
      <c r="U210" s="149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114</v>
      </c>
      <c r="AF210" s="153"/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60" t="str">
        <f>C210</f>
        <v>- Další příslušenství a podrobný popis - viz PD</v>
      </c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">
      <c r="A211" s="147">
        <v>49</v>
      </c>
      <c r="B211" s="147" t="s">
        <v>256</v>
      </c>
      <c r="C211" s="148" t="s">
        <v>257</v>
      </c>
      <c r="D211" s="149" t="s">
        <v>134</v>
      </c>
      <c r="E211" s="150">
        <v>1</v>
      </c>
      <c r="F211" s="173"/>
      <c r="G211" s="151">
        <f t="shared" ref="G211" si="41">F211*E211</f>
        <v>0</v>
      </c>
      <c r="H211" s="151">
        <v>0</v>
      </c>
      <c r="I211" s="151">
        <f>ROUND(E211*H211,2)</f>
        <v>0</v>
      </c>
      <c r="J211" s="151">
        <v>5743</v>
      </c>
      <c r="K211" s="151">
        <f>ROUND(E211*J211,2)</f>
        <v>5743</v>
      </c>
      <c r="L211" s="151">
        <v>21</v>
      </c>
      <c r="M211" s="151">
        <f>G211*(1+L211/100)</f>
        <v>0</v>
      </c>
      <c r="N211" s="149">
        <v>0</v>
      </c>
      <c r="O211" s="149">
        <f>ROUND(E211*N211,5)</f>
        <v>0</v>
      </c>
      <c r="P211" s="149">
        <v>0</v>
      </c>
      <c r="Q211" s="149">
        <f>ROUND(E211*P211,5)</f>
        <v>0</v>
      </c>
      <c r="R211" s="149"/>
      <c r="S211" s="149"/>
      <c r="T211" s="152">
        <v>1.06</v>
      </c>
      <c r="U211" s="149">
        <f>ROUND(E211*T211,2)</f>
        <v>1.06</v>
      </c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108</v>
      </c>
      <c r="AF211" s="153"/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ht="22.5" outlineLevel="1" x14ac:dyDescent="0.2">
      <c r="A212" s="147"/>
      <c r="B212" s="147"/>
      <c r="C212" s="229" t="s">
        <v>180</v>
      </c>
      <c r="D212" s="230"/>
      <c r="E212" s="231"/>
      <c r="F212" s="232"/>
      <c r="G212" s="233"/>
      <c r="H212" s="151"/>
      <c r="I212" s="151"/>
      <c r="J212" s="151"/>
      <c r="K212" s="151"/>
      <c r="L212" s="151"/>
      <c r="M212" s="151"/>
      <c r="N212" s="149"/>
      <c r="O212" s="149"/>
      <c r="P212" s="149"/>
      <c r="Q212" s="149"/>
      <c r="R212" s="149"/>
      <c r="S212" s="149"/>
      <c r="T212" s="152"/>
      <c r="U212" s="149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114</v>
      </c>
      <c r="AF212" s="153"/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60" t="str">
        <f>C212</f>
        <v>- prokabelování, měření a regulace, zprovoznění, napojení a připojení včetně kompletního příslušenství na dodávku, montáž a provoz</v>
      </c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47"/>
      <c r="B213" s="147"/>
      <c r="C213" s="229" t="s">
        <v>159</v>
      </c>
      <c r="D213" s="230"/>
      <c r="E213" s="231"/>
      <c r="F213" s="232"/>
      <c r="G213" s="233"/>
      <c r="H213" s="151"/>
      <c r="I213" s="151"/>
      <c r="J213" s="151"/>
      <c r="K213" s="151"/>
      <c r="L213" s="151"/>
      <c r="M213" s="151"/>
      <c r="N213" s="149"/>
      <c r="O213" s="149"/>
      <c r="P213" s="149"/>
      <c r="Q213" s="149"/>
      <c r="R213" s="149"/>
      <c r="S213" s="149"/>
      <c r="T213" s="152"/>
      <c r="U213" s="149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114</v>
      </c>
      <c r="AF213" s="153"/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60" t="str">
        <f>C213</f>
        <v>- Kotvíci a montážní prvky</v>
      </c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47"/>
      <c r="B214" s="147"/>
      <c r="C214" s="229" t="s">
        <v>161</v>
      </c>
      <c r="D214" s="230"/>
      <c r="E214" s="231"/>
      <c r="F214" s="232"/>
      <c r="G214" s="233"/>
      <c r="H214" s="151"/>
      <c r="I214" s="151"/>
      <c r="J214" s="151"/>
      <c r="K214" s="151"/>
      <c r="L214" s="151"/>
      <c r="M214" s="151"/>
      <c r="N214" s="149"/>
      <c r="O214" s="149"/>
      <c r="P214" s="149"/>
      <c r="Q214" s="149"/>
      <c r="R214" s="149"/>
      <c r="S214" s="149"/>
      <c r="T214" s="152"/>
      <c r="U214" s="149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114</v>
      </c>
      <c r="AF214" s="153"/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60" t="str">
        <f>C214</f>
        <v>- Dodávka a instalace zařízení v jednotném funkčním celku</v>
      </c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47"/>
      <c r="B215" s="147"/>
      <c r="C215" s="229" t="s">
        <v>162</v>
      </c>
      <c r="D215" s="230"/>
      <c r="E215" s="231"/>
      <c r="F215" s="232"/>
      <c r="G215" s="233"/>
      <c r="H215" s="151"/>
      <c r="I215" s="151"/>
      <c r="J215" s="151"/>
      <c r="K215" s="151"/>
      <c r="L215" s="151"/>
      <c r="M215" s="151"/>
      <c r="N215" s="149"/>
      <c r="O215" s="149"/>
      <c r="P215" s="149"/>
      <c r="Q215" s="149"/>
      <c r="R215" s="149"/>
      <c r="S215" s="149"/>
      <c r="T215" s="152"/>
      <c r="U215" s="149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114</v>
      </c>
      <c r="AF215" s="153"/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60" t="str">
        <f>C215</f>
        <v>- Další příslušenství a podrobný popis - viz PD</v>
      </c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47">
        <v>50</v>
      </c>
      <c r="B216" s="147" t="s">
        <v>258</v>
      </c>
      <c r="C216" s="148" t="s">
        <v>259</v>
      </c>
      <c r="D216" s="149" t="s">
        <v>165</v>
      </c>
      <c r="E216" s="150">
        <v>1.498E-2</v>
      </c>
      <c r="F216" s="173"/>
      <c r="G216" s="151">
        <f t="shared" ref="G216" si="42">F216*E216</f>
        <v>0</v>
      </c>
      <c r="H216" s="151">
        <v>0</v>
      </c>
      <c r="I216" s="151">
        <f>ROUND(E216*H216,2)</f>
        <v>0</v>
      </c>
      <c r="J216" s="151">
        <v>1571</v>
      </c>
      <c r="K216" s="151">
        <f>ROUND(E216*J216,2)</f>
        <v>23.53</v>
      </c>
      <c r="L216" s="151">
        <v>21</v>
      </c>
      <c r="M216" s="151">
        <f>G216*(1+L216/100)</f>
        <v>0</v>
      </c>
      <c r="N216" s="149">
        <v>0</v>
      </c>
      <c r="O216" s="149">
        <f>ROUND(E216*N216,5)</f>
        <v>0</v>
      </c>
      <c r="P216" s="149">
        <v>0</v>
      </c>
      <c r="Q216" s="149">
        <f>ROUND(E216*P216,5)</f>
        <v>0</v>
      </c>
      <c r="R216" s="149"/>
      <c r="S216" s="149"/>
      <c r="T216" s="152">
        <v>2.5750000000000002</v>
      </c>
      <c r="U216" s="149">
        <f>ROUND(E216*T216,2)</f>
        <v>0.04</v>
      </c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166</v>
      </c>
      <c r="AF216" s="153"/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x14ac:dyDescent="0.2">
      <c r="A217" s="154" t="s">
        <v>103</v>
      </c>
      <c r="B217" s="154" t="s">
        <v>72</v>
      </c>
      <c r="C217" s="155" t="s">
        <v>73</v>
      </c>
      <c r="D217" s="156"/>
      <c r="E217" s="157"/>
      <c r="F217" s="174"/>
      <c r="G217" s="158">
        <f>G218+G219+G222+G223</f>
        <v>0</v>
      </c>
      <c r="H217" s="158"/>
      <c r="I217" s="158">
        <f>SUM(I218:I223)</f>
        <v>17708.04</v>
      </c>
      <c r="J217" s="158"/>
      <c r="K217" s="158">
        <f>SUM(K218:K223)</f>
        <v>12521.439999999999</v>
      </c>
      <c r="L217" s="158"/>
      <c r="M217" s="158">
        <f>SUM(M218:M223)</f>
        <v>0</v>
      </c>
      <c r="N217" s="156"/>
      <c r="O217" s="156">
        <f>SUM(O218:O223)</f>
        <v>0.10192</v>
      </c>
      <c r="P217" s="156"/>
      <c r="Q217" s="156">
        <f>SUM(Q218:Q223)</f>
        <v>0</v>
      </c>
      <c r="R217" s="156"/>
      <c r="S217" s="156"/>
      <c r="T217" s="159"/>
      <c r="U217" s="156">
        <f>SUM(U218:U223)</f>
        <v>3.21</v>
      </c>
      <c r="AE217" t="s">
        <v>104</v>
      </c>
    </row>
    <row r="218" spans="1:60" ht="22.5" outlineLevel="1" x14ac:dyDescent="0.2">
      <c r="A218" s="147">
        <v>51</v>
      </c>
      <c r="B218" s="147" t="s">
        <v>260</v>
      </c>
      <c r="C218" s="148" t="s">
        <v>261</v>
      </c>
      <c r="D218" s="149" t="s">
        <v>169</v>
      </c>
      <c r="E218" s="150">
        <v>2</v>
      </c>
      <c r="F218" s="173"/>
      <c r="G218" s="151">
        <f t="shared" ref="G218:G219" si="43">F218*E218</f>
        <v>0</v>
      </c>
      <c r="H218" s="151">
        <v>344.04</v>
      </c>
      <c r="I218" s="151">
        <f>ROUND(E218*H218,2)</f>
        <v>688.08</v>
      </c>
      <c r="J218" s="151">
        <v>613.96</v>
      </c>
      <c r="K218" s="151">
        <f>ROUND(E218*J218,2)</f>
        <v>1227.92</v>
      </c>
      <c r="L218" s="151">
        <v>21</v>
      </c>
      <c r="M218" s="151">
        <f>G218*(1+L218/100)</f>
        <v>0</v>
      </c>
      <c r="N218" s="149">
        <v>1.1999999999999999E-3</v>
      </c>
      <c r="O218" s="149">
        <f>ROUND(E218*N218,5)</f>
        <v>2.3999999999999998E-3</v>
      </c>
      <c r="P218" s="149">
        <v>0</v>
      </c>
      <c r="Q218" s="149">
        <f>ROUND(E218*P218,5)</f>
        <v>0</v>
      </c>
      <c r="R218" s="149"/>
      <c r="S218" s="149"/>
      <c r="T218" s="152">
        <v>0.98499999999999999</v>
      </c>
      <c r="U218" s="149">
        <f>ROUND(E218*T218,2)</f>
        <v>1.97</v>
      </c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108</v>
      </c>
      <c r="AF218" s="153"/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47">
        <v>52</v>
      </c>
      <c r="B219" s="147" t="s">
        <v>262</v>
      </c>
      <c r="C219" s="148" t="s">
        <v>263</v>
      </c>
      <c r="D219" s="149" t="s">
        <v>134</v>
      </c>
      <c r="E219" s="150">
        <v>2</v>
      </c>
      <c r="F219" s="173"/>
      <c r="G219" s="151">
        <f t="shared" si="43"/>
        <v>0</v>
      </c>
      <c r="H219" s="151">
        <v>8506</v>
      </c>
      <c r="I219" s="151">
        <f>ROUND(E219*H219,2)</f>
        <v>17012</v>
      </c>
      <c r="J219" s="151">
        <v>5239</v>
      </c>
      <c r="K219" s="151">
        <f>ROUND(E219*J219,2)</f>
        <v>10478</v>
      </c>
      <c r="L219" s="151">
        <v>21</v>
      </c>
      <c r="M219" s="151">
        <f>G219*(1+L219/100)</f>
        <v>0</v>
      </c>
      <c r="N219" s="149">
        <v>4.9759999999999999E-2</v>
      </c>
      <c r="O219" s="149">
        <f>ROUND(E219*N219,5)</f>
        <v>9.9519999999999997E-2</v>
      </c>
      <c r="P219" s="149">
        <v>0</v>
      </c>
      <c r="Q219" s="149">
        <f>ROUND(E219*P219,5)</f>
        <v>0</v>
      </c>
      <c r="R219" s="149"/>
      <c r="S219" s="149"/>
      <c r="T219" s="152">
        <v>0</v>
      </c>
      <c r="U219" s="149">
        <f>ROUND(E219*T219,2)</f>
        <v>0</v>
      </c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112</v>
      </c>
      <c r="AF219" s="153"/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ht="33.75" outlineLevel="1" x14ac:dyDescent="0.2">
      <c r="A220" s="147"/>
      <c r="B220" s="147"/>
      <c r="C220" s="229" t="s">
        <v>264</v>
      </c>
      <c r="D220" s="230"/>
      <c r="E220" s="231"/>
      <c r="F220" s="232"/>
      <c r="G220" s="233"/>
      <c r="H220" s="151"/>
      <c r="I220" s="151"/>
      <c r="J220" s="151"/>
      <c r="K220" s="151"/>
      <c r="L220" s="151"/>
      <c r="M220" s="151"/>
      <c r="N220" s="149"/>
      <c r="O220" s="149"/>
      <c r="P220" s="149"/>
      <c r="Q220" s="149"/>
      <c r="R220" s="149"/>
      <c r="S220" s="149"/>
      <c r="T220" s="152"/>
      <c r="U220" s="149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114</v>
      </c>
      <c r="AF220" s="153"/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60" t="str">
        <f>C220</f>
        <v>- Součástí dodávky: Konzoly pro uchycení na stěnu, kotvící prvky, odvzdušňovací ventil,  přímé šroubení regulační, rohové uzavírací šroubení, termoregulační ventil, zaslepovací zátky,termostatická hlavice a ostatní prvky pro zajištění funkčnosti celku</v>
      </c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">
      <c r="A221" s="147"/>
      <c r="B221" s="147"/>
      <c r="C221" s="229" t="s">
        <v>137</v>
      </c>
      <c r="D221" s="230"/>
      <c r="E221" s="231"/>
      <c r="F221" s="232"/>
      <c r="G221" s="233"/>
      <c r="H221" s="151"/>
      <c r="I221" s="151"/>
      <c r="J221" s="151"/>
      <c r="K221" s="151"/>
      <c r="L221" s="151"/>
      <c r="M221" s="151"/>
      <c r="N221" s="149"/>
      <c r="O221" s="149"/>
      <c r="P221" s="149"/>
      <c r="Q221" s="149"/>
      <c r="R221" s="149"/>
      <c r="S221" s="149"/>
      <c r="T221" s="152"/>
      <c r="U221" s="149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114</v>
      </c>
      <c r="AF221" s="153"/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60" t="str">
        <f>C221</f>
        <v>- Specifikace dle PD</v>
      </c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">
      <c r="A222" s="147">
        <v>53</v>
      </c>
      <c r="B222" s="147" t="s">
        <v>265</v>
      </c>
      <c r="C222" s="148" t="s">
        <v>266</v>
      </c>
      <c r="D222" s="149" t="s">
        <v>134</v>
      </c>
      <c r="E222" s="150">
        <v>2</v>
      </c>
      <c r="F222" s="173"/>
      <c r="G222" s="151">
        <f t="shared" ref="G222:G223" si="44">F222*E222</f>
        <v>0</v>
      </c>
      <c r="H222" s="151">
        <v>3.98</v>
      </c>
      <c r="I222" s="151">
        <f>ROUND(E222*H222,2)</f>
        <v>7.96</v>
      </c>
      <c r="J222" s="151">
        <v>405.52</v>
      </c>
      <c r="K222" s="151">
        <f>ROUND(E222*J222,2)</f>
        <v>811.04</v>
      </c>
      <c r="L222" s="151">
        <v>21</v>
      </c>
      <c r="M222" s="151">
        <f>G222*(1+L222/100)</f>
        <v>0</v>
      </c>
      <c r="N222" s="149">
        <v>0</v>
      </c>
      <c r="O222" s="149">
        <f>ROUND(E222*N222,5)</f>
        <v>0</v>
      </c>
      <c r="P222" s="149">
        <v>0</v>
      </c>
      <c r="Q222" s="149">
        <f>ROUND(E222*P222,5)</f>
        <v>0</v>
      </c>
      <c r="R222" s="149"/>
      <c r="S222" s="149"/>
      <c r="T222" s="152">
        <v>0.61699999999999999</v>
      </c>
      <c r="U222" s="149">
        <f>ROUND(E222*T222,2)</f>
        <v>1.23</v>
      </c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108</v>
      </c>
      <c r="AF222" s="153"/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ht="22.5" outlineLevel="1" x14ac:dyDescent="0.2">
      <c r="A223" s="147">
        <v>54</v>
      </c>
      <c r="B223" s="147" t="s">
        <v>267</v>
      </c>
      <c r="C223" s="148" t="s">
        <v>268</v>
      </c>
      <c r="D223" s="149" t="s">
        <v>165</v>
      </c>
      <c r="E223" s="150">
        <v>2.3999999999999998E-3</v>
      </c>
      <c r="F223" s="173"/>
      <c r="G223" s="151">
        <f t="shared" si="44"/>
        <v>0</v>
      </c>
      <c r="H223" s="151">
        <v>0</v>
      </c>
      <c r="I223" s="151">
        <f>ROUND(E223*H223,2)</f>
        <v>0</v>
      </c>
      <c r="J223" s="151">
        <v>1865</v>
      </c>
      <c r="K223" s="151">
        <f>ROUND(E223*J223,2)</f>
        <v>4.4800000000000004</v>
      </c>
      <c r="L223" s="151">
        <v>21</v>
      </c>
      <c r="M223" s="151">
        <f>G223*(1+L223/100)</f>
        <v>0</v>
      </c>
      <c r="N223" s="149">
        <v>0</v>
      </c>
      <c r="O223" s="149">
        <f>ROUND(E223*N223,5)</f>
        <v>0</v>
      </c>
      <c r="P223" s="149">
        <v>0</v>
      </c>
      <c r="Q223" s="149">
        <f>ROUND(E223*P223,5)</f>
        <v>0</v>
      </c>
      <c r="R223" s="149"/>
      <c r="S223" s="149"/>
      <c r="T223" s="152">
        <v>3.0750000000000002</v>
      </c>
      <c r="U223" s="149">
        <f>ROUND(E223*T223,2)</f>
        <v>0.01</v>
      </c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166</v>
      </c>
      <c r="AF223" s="153"/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x14ac:dyDescent="0.2">
      <c r="A224" s="154" t="s">
        <v>103</v>
      </c>
      <c r="B224" s="154" t="s">
        <v>74</v>
      </c>
      <c r="C224" s="155" t="s">
        <v>75</v>
      </c>
      <c r="D224" s="156"/>
      <c r="E224" s="157"/>
      <c r="F224" s="174"/>
      <c r="G224" s="158">
        <f>SUM(G225:G228)</f>
        <v>0</v>
      </c>
      <c r="H224" s="158"/>
      <c r="I224" s="158">
        <f>SUM(I225:I228)</f>
        <v>309067.09000000003</v>
      </c>
      <c r="J224" s="158"/>
      <c r="K224" s="158">
        <f>SUM(K225:K228)</f>
        <v>214525.18</v>
      </c>
      <c r="L224" s="158"/>
      <c r="M224" s="158">
        <f>SUM(M225:M228)</f>
        <v>0</v>
      </c>
      <c r="N224" s="156"/>
      <c r="O224" s="156">
        <f>SUM(O225:O228)</f>
        <v>0.69948999999999995</v>
      </c>
      <c r="P224" s="156"/>
      <c r="Q224" s="156">
        <f>SUM(Q225:Q228)</f>
        <v>0</v>
      </c>
      <c r="R224" s="156"/>
      <c r="S224" s="156"/>
      <c r="T224" s="159"/>
      <c r="U224" s="156">
        <f>SUM(U225:U228)</f>
        <v>162.07999999999998</v>
      </c>
      <c r="AE224" t="s">
        <v>104</v>
      </c>
    </row>
    <row r="225" spans="1:60" ht="22.5" outlineLevel="1" x14ac:dyDescent="0.2">
      <c r="A225" s="147">
        <v>55</v>
      </c>
      <c r="B225" s="147" t="s">
        <v>269</v>
      </c>
      <c r="C225" s="148" t="s">
        <v>270</v>
      </c>
      <c r="D225" s="149" t="s">
        <v>107</v>
      </c>
      <c r="E225" s="150">
        <v>246.3</v>
      </c>
      <c r="F225" s="173"/>
      <c r="G225" s="151">
        <f t="shared" ref="G225" si="45">F225*E225</f>
        <v>0</v>
      </c>
      <c r="H225" s="151">
        <v>1254.54</v>
      </c>
      <c r="I225" s="151">
        <f>ROUND(E225*H225,2)</f>
        <v>308993.2</v>
      </c>
      <c r="J225" s="151">
        <v>851.46</v>
      </c>
      <c r="K225" s="151">
        <f>ROUND(E225*J225,2)</f>
        <v>209714.6</v>
      </c>
      <c r="L225" s="151">
        <v>21</v>
      </c>
      <c r="M225" s="151">
        <f>G225*(1+L225/100)</f>
        <v>0</v>
      </c>
      <c r="N225" s="149">
        <v>2.8400000000000001E-3</v>
      </c>
      <c r="O225" s="149">
        <f>ROUND(E225*N225,5)</f>
        <v>0.69948999999999995</v>
      </c>
      <c r="P225" s="149">
        <v>0</v>
      </c>
      <c r="Q225" s="149">
        <f>ROUND(E225*P225,5)</f>
        <v>0</v>
      </c>
      <c r="R225" s="149"/>
      <c r="S225" s="149"/>
      <c r="T225" s="152">
        <v>0.63</v>
      </c>
      <c r="U225" s="149">
        <f>ROUND(E225*T225,2)</f>
        <v>155.16999999999999</v>
      </c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108</v>
      </c>
      <c r="AF225" s="153"/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47"/>
      <c r="B226" s="147"/>
      <c r="C226" s="161" t="s">
        <v>271</v>
      </c>
      <c r="D226" s="162"/>
      <c r="E226" s="163">
        <v>246.3</v>
      </c>
      <c r="F226" s="173"/>
      <c r="G226" s="151"/>
      <c r="H226" s="151"/>
      <c r="I226" s="151"/>
      <c r="J226" s="151"/>
      <c r="K226" s="151"/>
      <c r="L226" s="151"/>
      <c r="M226" s="151"/>
      <c r="N226" s="149"/>
      <c r="O226" s="149"/>
      <c r="P226" s="149"/>
      <c r="Q226" s="149"/>
      <c r="R226" s="149"/>
      <c r="S226" s="149"/>
      <c r="T226" s="152"/>
      <c r="U226" s="149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126</v>
      </c>
      <c r="AF226" s="153">
        <v>0</v>
      </c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47">
        <v>56</v>
      </c>
      <c r="B227" s="147" t="s">
        <v>272</v>
      </c>
      <c r="C227" s="148" t="s">
        <v>214</v>
      </c>
      <c r="D227" s="149" t="s">
        <v>124</v>
      </c>
      <c r="E227" s="150">
        <v>246.3</v>
      </c>
      <c r="F227" s="173"/>
      <c r="G227" s="151">
        <f t="shared" ref="G227:G228" si="46">F227*E227</f>
        <v>0</v>
      </c>
      <c r="H227" s="151">
        <v>0.3</v>
      </c>
      <c r="I227" s="151">
        <f>ROUND(E227*H227,2)</f>
        <v>73.89</v>
      </c>
      <c r="J227" s="151">
        <v>12.899999999999999</v>
      </c>
      <c r="K227" s="151">
        <f>ROUND(E227*J227,2)</f>
        <v>3177.27</v>
      </c>
      <c r="L227" s="151">
        <v>21</v>
      </c>
      <c r="M227" s="151">
        <f>G227*(1+L227/100)</f>
        <v>0</v>
      </c>
      <c r="N227" s="149">
        <v>0</v>
      </c>
      <c r="O227" s="149">
        <f>ROUND(E227*N227,5)</f>
        <v>0</v>
      </c>
      <c r="P227" s="149">
        <v>0</v>
      </c>
      <c r="Q227" s="149">
        <f>ROUND(E227*P227,5)</f>
        <v>0</v>
      </c>
      <c r="R227" s="149"/>
      <c r="S227" s="149"/>
      <c r="T227" s="152">
        <v>1.7999999999999999E-2</v>
      </c>
      <c r="U227" s="149">
        <f>ROUND(E227*T227,2)</f>
        <v>4.43</v>
      </c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108</v>
      </c>
      <c r="AF227" s="153"/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ht="22.5" outlineLevel="1" x14ac:dyDescent="0.2">
      <c r="A228" s="147">
        <v>57</v>
      </c>
      <c r="B228" s="147" t="s">
        <v>273</v>
      </c>
      <c r="C228" s="148" t="s">
        <v>274</v>
      </c>
      <c r="D228" s="149" t="s">
        <v>165</v>
      </c>
      <c r="E228" s="150">
        <v>0.69948999999999995</v>
      </c>
      <c r="F228" s="173"/>
      <c r="G228" s="151">
        <f t="shared" si="46"/>
        <v>0</v>
      </c>
      <c r="H228" s="151">
        <v>0</v>
      </c>
      <c r="I228" s="151">
        <f>ROUND(E228*H228,2)</f>
        <v>0</v>
      </c>
      <c r="J228" s="151">
        <v>2335</v>
      </c>
      <c r="K228" s="151">
        <f>ROUND(E228*J228,2)</f>
        <v>1633.31</v>
      </c>
      <c r="L228" s="151">
        <v>21</v>
      </c>
      <c r="M228" s="151">
        <f>G228*(1+L228/100)</f>
        <v>0</v>
      </c>
      <c r="N228" s="149">
        <v>0</v>
      </c>
      <c r="O228" s="149">
        <f>ROUND(E228*N228,5)</f>
        <v>0</v>
      </c>
      <c r="P228" s="149">
        <v>0</v>
      </c>
      <c r="Q228" s="149">
        <f>ROUND(E228*P228,5)</f>
        <v>0</v>
      </c>
      <c r="R228" s="149"/>
      <c r="S228" s="149"/>
      <c r="T228" s="152">
        <v>3.55</v>
      </c>
      <c r="U228" s="149">
        <f>ROUND(E228*T228,2)</f>
        <v>2.48</v>
      </c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166</v>
      </c>
      <c r="AF228" s="153"/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x14ac:dyDescent="0.2">
      <c r="A229" s="154" t="s">
        <v>103</v>
      </c>
      <c r="B229" s="154" t="s">
        <v>76</v>
      </c>
      <c r="C229" s="155" t="s">
        <v>26</v>
      </c>
      <c r="D229" s="156"/>
      <c r="E229" s="157"/>
      <c r="F229" s="174"/>
      <c r="G229" s="158">
        <f>G230+G231</f>
        <v>0</v>
      </c>
      <c r="H229" s="158"/>
      <c r="I229" s="158">
        <f>SUM(I230:I231)</f>
        <v>0</v>
      </c>
      <c r="J229" s="158"/>
      <c r="K229" s="158">
        <f>SUM(K230:K231)</f>
        <v>10000</v>
      </c>
      <c r="L229" s="158"/>
      <c r="M229" s="158">
        <f>SUM(M230:M231)</f>
        <v>0</v>
      </c>
      <c r="N229" s="156"/>
      <c r="O229" s="156">
        <f>SUM(O230:O231)</f>
        <v>0</v>
      </c>
      <c r="P229" s="156"/>
      <c r="Q229" s="156">
        <f>SUM(Q230:Q231)</f>
        <v>0</v>
      </c>
      <c r="R229" s="156"/>
      <c r="S229" s="156"/>
      <c r="T229" s="159"/>
      <c r="U229" s="156">
        <f>SUM(U230:U231)</f>
        <v>0</v>
      </c>
      <c r="AE229" t="s">
        <v>104</v>
      </c>
    </row>
    <row r="230" spans="1:60" ht="22.5" outlineLevel="1" x14ac:dyDescent="0.2">
      <c r="A230" s="147">
        <v>58</v>
      </c>
      <c r="B230" s="147" t="s">
        <v>275</v>
      </c>
      <c r="C230" s="148" t="s">
        <v>276</v>
      </c>
      <c r="D230" s="149" t="s">
        <v>134</v>
      </c>
      <c r="E230" s="150">
        <v>1</v>
      </c>
      <c r="F230" s="173"/>
      <c r="G230" s="151">
        <f t="shared" ref="G230:G231" si="47">F230*E230</f>
        <v>0</v>
      </c>
      <c r="H230" s="151">
        <v>0</v>
      </c>
      <c r="I230" s="151">
        <f>ROUND(E230*H230,2)</f>
        <v>0</v>
      </c>
      <c r="J230" s="151">
        <v>5000</v>
      </c>
      <c r="K230" s="151">
        <f>ROUND(E230*J230,2)</f>
        <v>5000</v>
      </c>
      <c r="L230" s="151">
        <v>21</v>
      </c>
      <c r="M230" s="151">
        <f>G230*(1+L230/100)</f>
        <v>0</v>
      </c>
      <c r="N230" s="149">
        <v>0</v>
      </c>
      <c r="O230" s="149">
        <f>ROUND(E230*N230,5)</f>
        <v>0</v>
      </c>
      <c r="P230" s="149">
        <v>0</v>
      </c>
      <c r="Q230" s="149">
        <f>ROUND(E230*P230,5)</f>
        <v>0</v>
      </c>
      <c r="R230" s="149"/>
      <c r="S230" s="149"/>
      <c r="T230" s="152">
        <v>0</v>
      </c>
      <c r="U230" s="149">
        <f>ROUND(E230*T230,2)</f>
        <v>0</v>
      </c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277</v>
      </c>
      <c r="AF230" s="153"/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ht="22.5" outlineLevel="1" x14ac:dyDescent="0.2">
      <c r="A231" s="164">
        <v>59</v>
      </c>
      <c r="B231" s="164" t="s">
        <v>278</v>
      </c>
      <c r="C231" s="165" t="s">
        <v>279</v>
      </c>
      <c r="D231" s="166" t="s">
        <v>111</v>
      </c>
      <c r="E231" s="167">
        <v>1</v>
      </c>
      <c r="F231" s="175"/>
      <c r="G231" s="151">
        <f t="shared" si="47"/>
        <v>0</v>
      </c>
      <c r="H231" s="168">
        <v>0</v>
      </c>
      <c r="I231" s="168">
        <f>ROUND(E231*H231,2)</f>
        <v>0</v>
      </c>
      <c r="J231" s="168">
        <v>5000</v>
      </c>
      <c r="K231" s="168">
        <f>ROUND(E231*J231,2)</f>
        <v>5000</v>
      </c>
      <c r="L231" s="168">
        <v>21</v>
      </c>
      <c r="M231" s="168">
        <f>G231*(1+L231/100)</f>
        <v>0</v>
      </c>
      <c r="N231" s="166">
        <v>0</v>
      </c>
      <c r="O231" s="166">
        <f>ROUND(E231*N231,5)</f>
        <v>0</v>
      </c>
      <c r="P231" s="166">
        <v>0</v>
      </c>
      <c r="Q231" s="166">
        <f>ROUND(E231*P231,5)</f>
        <v>0</v>
      </c>
      <c r="R231" s="166"/>
      <c r="S231" s="166"/>
      <c r="T231" s="169">
        <v>0</v>
      </c>
      <c r="U231" s="166">
        <f>ROUND(E231*T231,2)</f>
        <v>0</v>
      </c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277</v>
      </c>
      <c r="AF231" s="153"/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x14ac:dyDescent="0.2">
      <c r="A232" s="4"/>
      <c r="B232" s="5" t="s">
        <v>282</v>
      </c>
      <c r="C232" s="170" t="s">
        <v>282</v>
      </c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AC232">
        <v>12</v>
      </c>
      <c r="AD232">
        <v>21</v>
      </c>
    </row>
    <row r="233" spans="1:60" x14ac:dyDescent="0.2">
      <c r="C233" s="172"/>
      <c r="AE233" t="s">
        <v>283</v>
      </c>
    </row>
  </sheetData>
  <sheetProtection algorithmName="SHA-512" hashValue="XQ+6gOCYoaCzBMXr88vvcAPgFQRgvdxx6DO3CUhqT/5hfJO+LGnCpA05mf5QbnPz+6c4CvMzMs8uq85d+6KzKg==" saltValue="QFejL9ppNIdtmwGv0Fy9Ng==" spinCount="100000" sheet="1" objects="1" scenarios="1"/>
  <mergeCells count="152">
    <mergeCell ref="A1:G1"/>
    <mergeCell ref="C2:G2"/>
    <mergeCell ref="C3:G3"/>
    <mergeCell ref="C4:G4"/>
    <mergeCell ref="C12:G12"/>
    <mergeCell ref="C13:G13"/>
    <mergeCell ref="C30:G30"/>
    <mergeCell ref="C31:G31"/>
    <mergeCell ref="C32:G32"/>
    <mergeCell ref="C34:G34"/>
    <mergeCell ref="C35:G35"/>
    <mergeCell ref="C36:G36"/>
    <mergeCell ref="C14:G14"/>
    <mergeCell ref="C15:G15"/>
    <mergeCell ref="C22:G22"/>
    <mergeCell ref="C23:G23"/>
    <mergeCell ref="C25:G25"/>
    <mergeCell ref="C26:G26"/>
    <mergeCell ref="C45:G45"/>
    <mergeCell ref="C46:G46"/>
    <mergeCell ref="C47:G47"/>
    <mergeCell ref="C48:G48"/>
    <mergeCell ref="C49:G49"/>
    <mergeCell ref="C53:G53"/>
    <mergeCell ref="C39:G39"/>
    <mergeCell ref="C40:G40"/>
    <mergeCell ref="C41:G41"/>
    <mergeCell ref="C42:G42"/>
    <mergeCell ref="C43:G43"/>
    <mergeCell ref="C44:G44"/>
    <mergeCell ref="C61:G61"/>
    <mergeCell ref="C62:G62"/>
    <mergeCell ref="C63:G63"/>
    <mergeCell ref="C65:G65"/>
    <mergeCell ref="C66:G66"/>
    <mergeCell ref="C67:G67"/>
    <mergeCell ref="C54:G54"/>
    <mergeCell ref="C55:G55"/>
    <mergeCell ref="C56:G56"/>
    <mergeCell ref="C57:G57"/>
    <mergeCell ref="C59:G59"/>
    <mergeCell ref="C60:G60"/>
    <mergeCell ref="C75:G75"/>
    <mergeCell ref="C76:G76"/>
    <mergeCell ref="C77:G77"/>
    <mergeCell ref="C78:G78"/>
    <mergeCell ref="C80:G80"/>
    <mergeCell ref="C81:G81"/>
    <mergeCell ref="C68:G68"/>
    <mergeCell ref="C69:G69"/>
    <mergeCell ref="C70:G70"/>
    <mergeCell ref="C71:G71"/>
    <mergeCell ref="C72:G72"/>
    <mergeCell ref="C74:G74"/>
    <mergeCell ref="C89:G89"/>
    <mergeCell ref="C90:G90"/>
    <mergeCell ref="C94:G94"/>
    <mergeCell ref="C95:G95"/>
    <mergeCell ref="C97:G97"/>
    <mergeCell ref="C100:G100"/>
    <mergeCell ref="C82:G82"/>
    <mergeCell ref="C83:G83"/>
    <mergeCell ref="C84:G84"/>
    <mergeCell ref="C86:G86"/>
    <mergeCell ref="C87:G87"/>
    <mergeCell ref="C88:G88"/>
    <mergeCell ref="C119:G119"/>
    <mergeCell ref="C120:G120"/>
    <mergeCell ref="C121:G121"/>
    <mergeCell ref="C122:G122"/>
    <mergeCell ref="C124:G124"/>
    <mergeCell ref="C125:G125"/>
    <mergeCell ref="C103:G103"/>
    <mergeCell ref="C105:G105"/>
    <mergeCell ref="C108:G108"/>
    <mergeCell ref="C109:G109"/>
    <mergeCell ref="C110:G110"/>
    <mergeCell ref="C111:G111"/>
    <mergeCell ref="C134:G134"/>
    <mergeCell ref="C135:G135"/>
    <mergeCell ref="C136:G136"/>
    <mergeCell ref="C137:G137"/>
    <mergeCell ref="C139:G139"/>
    <mergeCell ref="C140:G140"/>
    <mergeCell ref="C126:G126"/>
    <mergeCell ref="C127:G127"/>
    <mergeCell ref="C129:G129"/>
    <mergeCell ref="C130:G130"/>
    <mergeCell ref="C131:G131"/>
    <mergeCell ref="C132:G132"/>
    <mergeCell ref="C149:G149"/>
    <mergeCell ref="C150:G150"/>
    <mergeCell ref="C151:G151"/>
    <mergeCell ref="C152:G152"/>
    <mergeCell ref="C154:G154"/>
    <mergeCell ref="C155:G155"/>
    <mergeCell ref="C141:G141"/>
    <mergeCell ref="C142:G142"/>
    <mergeCell ref="C144:G144"/>
    <mergeCell ref="C145:G145"/>
    <mergeCell ref="C146:G146"/>
    <mergeCell ref="C147:G147"/>
    <mergeCell ref="C164:G164"/>
    <mergeCell ref="C165:G165"/>
    <mergeCell ref="C166:G166"/>
    <mergeCell ref="C167:G167"/>
    <mergeCell ref="C169:G169"/>
    <mergeCell ref="C170:G170"/>
    <mergeCell ref="C156:G156"/>
    <mergeCell ref="C157:G157"/>
    <mergeCell ref="C159:G159"/>
    <mergeCell ref="C160:G160"/>
    <mergeCell ref="C161:G161"/>
    <mergeCell ref="C162:G162"/>
    <mergeCell ref="C180:G180"/>
    <mergeCell ref="C181:G181"/>
    <mergeCell ref="C182:G182"/>
    <mergeCell ref="C183:G183"/>
    <mergeCell ref="C185:G185"/>
    <mergeCell ref="C186:G186"/>
    <mergeCell ref="C171:G171"/>
    <mergeCell ref="C172:G172"/>
    <mergeCell ref="C175:G175"/>
    <mergeCell ref="C176:G176"/>
    <mergeCell ref="C177:G177"/>
    <mergeCell ref="C178:G178"/>
    <mergeCell ref="C195:G195"/>
    <mergeCell ref="C196:G196"/>
    <mergeCell ref="C197:G197"/>
    <mergeCell ref="C198:G198"/>
    <mergeCell ref="C200:G200"/>
    <mergeCell ref="C201:G201"/>
    <mergeCell ref="C187:G187"/>
    <mergeCell ref="C188:G188"/>
    <mergeCell ref="C190:G190"/>
    <mergeCell ref="C191:G191"/>
    <mergeCell ref="C192:G192"/>
    <mergeCell ref="C193:G193"/>
    <mergeCell ref="C220:G220"/>
    <mergeCell ref="C221:G221"/>
    <mergeCell ref="C209:G209"/>
    <mergeCell ref="C210:G210"/>
    <mergeCell ref="C212:G212"/>
    <mergeCell ref="C213:G213"/>
    <mergeCell ref="C214:G214"/>
    <mergeCell ref="C215:G215"/>
    <mergeCell ref="C202:G202"/>
    <mergeCell ref="C203:G203"/>
    <mergeCell ref="C204:G204"/>
    <mergeCell ref="C206:G206"/>
    <mergeCell ref="C207:G207"/>
    <mergeCell ref="C208:G208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Kudlík Matěj</dc:creator>
  <cp:lastModifiedBy>Kudela Petr</cp:lastModifiedBy>
  <cp:lastPrinted>2014-02-28T09:52:57Z</cp:lastPrinted>
  <dcterms:created xsi:type="dcterms:W3CDTF">2009-04-08T07:15:50Z</dcterms:created>
  <dcterms:modified xsi:type="dcterms:W3CDTF">2026-02-20T10:25:25Z</dcterms:modified>
</cp:coreProperties>
</file>